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785" activeTab="1"/>
  </bookViews>
  <sheets>
    <sheet name="Характеристики МКД" sheetId="1" r:id="rId1"/>
    <sheet name="Тарифы с 01.08.2021  " sheetId="2" r:id="rId2"/>
  </sheets>
  <definedNames>
    <definedName name="_xlnm._FilterDatabase" localSheetId="0" hidden="1">'Характеристики МКД'!$AN$4:$AP$58</definedName>
    <definedName name="_xlnm.Print_Titles" localSheetId="0">'Характеристики МКД'!$1:$3</definedName>
  </definedNames>
  <calcPr fullCalcOnLoad="1"/>
</workbook>
</file>

<file path=xl/sharedStrings.xml><?xml version="1.0" encoding="utf-8"?>
<sst xmlns="http://schemas.openxmlformats.org/spreadsheetml/2006/main" count="1502" uniqueCount="297">
  <si>
    <t>№ п/п</t>
  </si>
  <si>
    <t>Год ввода</t>
  </si>
  <si>
    <t>Срок эксплуатации</t>
  </si>
  <si>
    <t>Характеристика дома (материал стен)</t>
  </si>
  <si>
    <t>Этажность</t>
  </si>
  <si>
    <t>Количество подъездов (входов)</t>
  </si>
  <si>
    <t>Общее количество квартир</t>
  </si>
  <si>
    <t>Количество осветительных точек</t>
  </si>
  <si>
    <t>Водопровод</t>
  </si>
  <si>
    <t>Отопление</t>
  </si>
  <si>
    <t>Газовые колонки</t>
  </si>
  <si>
    <t>Кровля</t>
  </si>
  <si>
    <t>Итого</t>
  </si>
  <si>
    <t>с усоверш. покрытием (асфальт)</t>
  </si>
  <si>
    <t>с не усоверш. покрытием</t>
  </si>
  <si>
    <t>без покрытия</t>
  </si>
  <si>
    <t>газоны</t>
  </si>
  <si>
    <t>Материал</t>
  </si>
  <si>
    <t>панель</t>
  </si>
  <si>
    <t>да</t>
  </si>
  <si>
    <t>нет</t>
  </si>
  <si>
    <t>мягкая</t>
  </si>
  <si>
    <t>всего</t>
  </si>
  <si>
    <t>Многоэтажные дома без мусоропровода без лифтов</t>
  </si>
  <si>
    <t>кирпич</t>
  </si>
  <si>
    <t>шифер</t>
  </si>
  <si>
    <t>Многоэтажные дома без мусоропровода без лифтов, без централизованного горячего водоснабжения (газовые колонки)</t>
  </si>
  <si>
    <t>Двухэтажные дома, имеющие все виды благоустройства, без уборки лестничных клеток</t>
  </si>
  <si>
    <t>скрытая</t>
  </si>
  <si>
    <t>открытая</t>
  </si>
  <si>
    <t>Количество деревьев на придомовой территории</t>
  </si>
  <si>
    <t>Наименование подрядной организации по обслуживанию общего имущества многоквартирного дома</t>
  </si>
  <si>
    <t>Способ управления многоквартирным домом /Вид благоустройства многоквартирного дома/ Адрес многоквартирного дома</t>
  </si>
  <si>
    <t>Общая площадь дома, м2</t>
  </si>
  <si>
    <t>Площадь жилых помещений, м2</t>
  </si>
  <si>
    <t>Площадь нежилых помещений, м2</t>
  </si>
  <si>
    <t>Тип электропроводки (открытая/закрытая)</t>
  </si>
  <si>
    <t>Силовые установки (шт.)</t>
  </si>
  <si>
    <t>Места общего пользования (площади межквартирных лестничных площадок, лестниц, коридоров, тамбуров, холлов, вестибюлей, колясочных, помещений охраны (консьержка), м2</t>
  </si>
  <si>
    <t>Численность проживающих (чел.)</t>
  </si>
  <si>
    <t>Централизованное водоотведение</t>
  </si>
  <si>
    <t>Горячая вода</t>
  </si>
  <si>
    <t>Выгребная яма</t>
  </si>
  <si>
    <t>Газ природный</t>
  </si>
  <si>
    <t>Газ сжиженный / газ в баллонах</t>
  </si>
  <si>
    <t>Благоустройство (да/нет)</t>
  </si>
  <si>
    <t>Прочие водонагреватели (указать какие)</t>
  </si>
  <si>
    <t>Электроплиты</t>
  </si>
  <si>
    <t>ИТП</t>
  </si>
  <si>
    <t>Оснащенность водоразборными устройствами и санитарно-техническим оборудованием (да/нет)</t>
  </si>
  <si>
    <t>Ванна с душем</t>
  </si>
  <si>
    <t>Душ без ванной</t>
  </si>
  <si>
    <t>Унитаз</t>
  </si>
  <si>
    <t>Водоразборная колонка</t>
  </si>
  <si>
    <t>Общедомовые приборы учета (да/нет)</t>
  </si>
  <si>
    <t>Холодная вода</t>
  </si>
  <si>
    <t>Система теплоснабжения (открытая, закрытая)</t>
  </si>
  <si>
    <t>Стояки и полотенцесушители (изолированные, неизолированные)</t>
  </si>
  <si>
    <t>Кадастровый номер земельного участка</t>
  </si>
  <si>
    <t>Площадь под домом, м2</t>
  </si>
  <si>
    <t>Площадь придомовой территории, м2</t>
  </si>
  <si>
    <t>в т. ч., убираемая придомовая территория, м2</t>
  </si>
  <si>
    <t>Наличие урн(да/нет)</t>
  </si>
  <si>
    <t>Площадь, м2</t>
  </si>
  <si>
    <t>Площадь подвала, м2</t>
  </si>
  <si>
    <t>Лифты (да/нет)</t>
  </si>
  <si>
    <t xml:space="preserve"> Мусоропровод (да/нет)</t>
  </si>
  <si>
    <t>неизолир.</t>
  </si>
  <si>
    <t>итого:</t>
  </si>
  <si>
    <t>Наличие Совета МКД (да/нет) (если да, то указать № протокола общего собрания собственников)</t>
  </si>
  <si>
    <t>Наделение Совета МКД полномочиями на принятие решений о текущем ремонте общего имущества вМКД (да/нет) (если да, то указать № протокола общего собрания собственников)</t>
  </si>
  <si>
    <t>1.</t>
  </si>
  <si>
    <t>железо</t>
  </si>
  <si>
    <t>Площадь по кадастру/общая площадь участка, м2</t>
  </si>
  <si>
    <t xml:space="preserve">Наличие внутридомовых инженерных систем, по которым коммунальные ресурсы подаются в места общего пользования </t>
  </si>
  <si>
    <t>Холодная вода (да/нет)</t>
  </si>
  <si>
    <t>Горячая вода           (да/нет)</t>
  </si>
  <si>
    <t>Площадь чердака</t>
  </si>
  <si>
    <t>водоотведение (да/нет)</t>
  </si>
  <si>
    <t>микрорайон Левобережье, 14</t>
  </si>
  <si>
    <t>микрорайон Левобережье, 15</t>
  </si>
  <si>
    <t>микрорайон Левобережье, 16</t>
  </si>
  <si>
    <t>ООО "ПромСтройСБыт"</t>
  </si>
  <si>
    <t>микрорайон Левобережье, 5</t>
  </si>
  <si>
    <t>микрорайон Левобережье, 6</t>
  </si>
  <si>
    <t>микрорайон Левобережье, 7</t>
  </si>
  <si>
    <t>микрорайон Левобережье, 8</t>
  </si>
  <si>
    <t>улица Ленина, 13</t>
  </si>
  <si>
    <t>улица Ленина, 16</t>
  </si>
  <si>
    <t>улица Ленина, 30</t>
  </si>
  <si>
    <t>улица Ленина, 30а</t>
  </si>
  <si>
    <t>улица Ленина, 31</t>
  </si>
  <si>
    <t>улица Ленина, 32</t>
  </si>
  <si>
    <t>улица Ленина, 33</t>
  </si>
  <si>
    <t>улица Ленина, 35</t>
  </si>
  <si>
    <t>улица Ленина, 36</t>
  </si>
  <si>
    <t>улица Ленина, 37</t>
  </si>
  <si>
    <t>улица Ленина, 39</t>
  </si>
  <si>
    <t>улица Большевистская, 2</t>
  </si>
  <si>
    <t>улица Большевистская, 3</t>
  </si>
  <si>
    <t>улица Большевистская, 4</t>
  </si>
  <si>
    <t>улица Большевистская, 5</t>
  </si>
  <si>
    <t>улица Большевистская, 20</t>
  </si>
  <si>
    <t>улица Большевистская, 21</t>
  </si>
  <si>
    <t>улица Большевистская, 22</t>
  </si>
  <si>
    <t>улица Большевистская, 23</t>
  </si>
  <si>
    <t>М/ПВХ</t>
  </si>
  <si>
    <t>улица Ленина, 15</t>
  </si>
  <si>
    <t>улица Ленина, 17</t>
  </si>
  <si>
    <t>Шлюзовой переулок, 2</t>
  </si>
  <si>
    <t>Шлюзовой переулок, 4</t>
  </si>
  <si>
    <t>проф. лист</t>
  </si>
  <si>
    <t>улица Ленина, 19</t>
  </si>
  <si>
    <t>улица Ленина, 20</t>
  </si>
  <si>
    <t>Шлюзовой переулок, 3</t>
  </si>
  <si>
    <t>улица Большевистская, 12</t>
  </si>
  <si>
    <t>улица Большевистская, 15а</t>
  </si>
  <si>
    <t>белый 
кирпич</t>
  </si>
  <si>
    <t>Двухэтажные дома, имеющие все виды благоустройства, без уборки лестничных клеток без централизованного горячего водоснабжения (газовые колонки)</t>
  </si>
  <si>
    <t>улица Ленина, 5</t>
  </si>
  <si>
    <t>улица Ленина, 6</t>
  </si>
  <si>
    <t>улица Ленина, 8</t>
  </si>
  <si>
    <t>улица Ленина, 14</t>
  </si>
  <si>
    <t>Многоэтажные дома,без мусоропроводом с лифтами</t>
  </si>
  <si>
    <t>Виды благоустройства многоквартирных  домов</t>
  </si>
  <si>
    <t>един. изм.</t>
  </si>
  <si>
    <t>Стоимость работ (услуг) по содержанию и ремонту общего имущества в многоквартирном доме</t>
  </si>
  <si>
    <t>в том числе по видам работ и услуг</t>
  </si>
  <si>
    <t>при наличии приборов учета коммунальных услуг (на холодную и (или) горячую воду)</t>
  </si>
  <si>
    <t>при отсутствии приборов учета коммунальных услуг</t>
  </si>
  <si>
    <t>Текущий ремонт констр. элементов (кроме ремонта подъездов)</t>
  </si>
  <si>
    <t>Текущий ремонт подъездов</t>
  </si>
  <si>
    <t>Обслуживание внутрид. инженерного оборудования</t>
  </si>
  <si>
    <t>Обслуживание общедом, приборов учета коммунальных услуг</t>
  </si>
  <si>
    <t>Обслуживание ВДГО</t>
  </si>
  <si>
    <t>Подготовка к сезонной  эксплуат. внутрид. инженер. оборудов.</t>
  </si>
  <si>
    <t>Текущий ремонт внутридом. инженер. оборудов.</t>
  </si>
  <si>
    <t>Уборка лестн. клеток</t>
  </si>
  <si>
    <t>Уборка придомовой территор.</t>
  </si>
  <si>
    <t>Обрезка деревьев</t>
  </si>
  <si>
    <t>Окос придомовой территории</t>
  </si>
  <si>
    <t>Обслуживание дымоходов и вентканалов</t>
  </si>
  <si>
    <t>Услуги АВР</t>
  </si>
  <si>
    <t>Противопожарная обработка чердаков</t>
  </si>
  <si>
    <t>Услуги СЭС</t>
  </si>
  <si>
    <t>Сбор и утилизация ртутьсодержащих ламп</t>
  </si>
  <si>
    <t>Вывоз ЖБО</t>
  </si>
  <si>
    <t>Услуги управляющей компании</t>
  </si>
  <si>
    <t>Услуги ООО "МосОблЕИРЦ"</t>
  </si>
  <si>
    <t>Услуги паспортного стола</t>
  </si>
  <si>
    <t>Содержание и текущий ремонт лифтового хозяйства</t>
  </si>
  <si>
    <t>ОДН на электроэнергию</t>
  </si>
  <si>
    <t>ОДН на горячую воду</t>
  </si>
  <si>
    <t>ОДН на холодную воду</t>
  </si>
  <si>
    <t>Многоэтажные дома без мусоропровода,  с лифтами,  с газоснабжением</t>
  </si>
  <si>
    <t>1.4.</t>
  </si>
  <si>
    <t>г. Яхрома мкр. Левобережье, д. 14</t>
  </si>
  <si>
    <t>руб. /м2</t>
  </si>
  <si>
    <t>1.5.</t>
  </si>
  <si>
    <t>г. Яхрома мкр. Левобережье, д. 15</t>
  </si>
  <si>
    <t>1.6.</t>
  </si>
  <si>
    <t>г. Яхрома мкр. Левобережье, д. 16</t>
  </si>
  <si>
    <t>2.</t>
  </si>
  <si>
    <t>Многоэтажные дома без мусоропровода, без лифтов,   с газоснабжением</t>
  </si>
  <si>
    <t>2.1.1.</t>
  </si>
  <si>
    <t>г. Яхрома ул. Большевистская, д. 2</t>
  </si>
  <si>
    <t>2.1.2.</t>
  </si>
  <si>
    <t>г. Яхрома ул. Большевистская, д. 3</t>
  </si>
  <si>
    <t>2.1.3.</t>
  </si>
  <si>
    <t>г. Яхрома ул. Большевистская, д. 4</t>
  </si>
  <si>
    <t>2.1.4.</t>
  </si>
  <si>
    <t>г. Яхрома ул. Большевистская, д. 5</t>
  </si>
  <si>
    <t>2.1.7.</t>
  </si>
  <si>
    <t>г. Яхрома ул. Большевистская, д. 21</t>
  </si>
  <si>
    <t>2.1.8.</t>
  </si>
  <si>
    <t>г. Яхрома ул. Большевистская, д. 22</t>
  </si>
  <si>
    <t>2.1.9.</t>
  </si>
  <si>
    <t>г. Яхрома ул. Большевистская, д. 23</t>
  </si>
  <si>
    <t>2.1.11.</t>
  </si>
  <si>
    <t>г. Яхрома мкр. Левобережье, д. 5</t>
  </si>
  <si>
    <t>2.1.12.</t>
  </si>
  <si>
    <t>г. Яхрома мкр. Левобережье, д. 6</t>
  </si>
  <si>
    <t>2.1.13.</t>
  </si>
  <si>
    <t>г. Яхрома мкр. Левобережье, д. 7</t>
  </si>
  <si>
    <t>2.1.14.</t>
  </si>
  <si>
    <t>г. Яхрома мкр. Левобережье, д. 8</t>
  </si>
  <si>
    <t>2.1.16.</t>
  </si>
  <si>
    <t>г. Яхрома ул. Ленина, д. 5</t>
  </si>
  <si>
    <t>2.1.17.</t>
  </si>
  <si>
    <t>г. Яхрома ул. Ленина, д. 6</t>
  </si>
  <si>
    <t>2.1.18.</t>
  </si>
  <si>
    <t>г. Яхрома ул. Ленина, д. 8</t>
  </si>
  <si>
    <t>2.1.20.</t>
  </si>
  <si>
    <t>г. Яхрома ул. Ленина, д. 13</t>
  </si>
  <si>
    <t>2.1.21.</t>
  </si>
  <si>
    <t>г. Яхрома ул. Ленина, д. 14</t>
  </si>
  <si>
    <t>2.1.22.</t>
  </si>
  <si>
    <t>г. Яхрома ул. Ленина, д. 15</t>
  </si>
  <si>
    <t>2.1.23.</t>
  </si>
  <si>
    <t>г. Яхрома ул. Ленина, д.16</t>
  </si>
  <si>
    <t>2.1.24.</t>
  </si>
  <si>
    <t>г. Яхрома ул. Ленина, д. 17</t>
  </si>
  <si>
    <t>2.1.29.</t>
  </si>
  <si>
    <t>г. Яхрома ул. Ленина, д.30</t>
  </si>
  <si>
    <t>2.1.30.</t>
  </si>
  <si>
    <t>г. Яхрома ул. Ленина, д. 30 а</t>
  </si>
  <si>
    <t>2.1.31.</t>
  </si>
  <si>
    <t>г. Яхрома ул. Ленина, д. 31</t>
  </si>
  <si>
    <t>2.1.32.</t>
  </si>
  <si>
    <t>г. Яхрома ул. Ленина, д. 32</t>
  </si>
  <si>
    <t>2.1.33.</t>
  </si>
  <si>
    <t>г. Яхрома ул. Ленина, д. 33</t>
  </si>
  <si>
    <t>2.1.35.</t>
  </si>
  <si>
    <t>г. Яхрома ул. Ленина, д. 35</t>
  </si>
  <si>
    <t>2.1.36.</t>
  </si>
  <si>
    <t>г. Яхрома ул. Ленина, д. 36</t>
  </si>
  <si>
    <t>2.1.37.</t>
  </si>
  <si>
    <t>г. Яхрома ул. Ленина, д. 37</t>
  </si>
  <si>
    <t>2.1.39.</t>
  </si>
  <si>
    <t>г. Яхрома ул. Ленина, д. 39</t>
  </si>
  <si>
    <t>2.1.42.</t>
  </si>
  <si>
    <t>г. Яхрома пер. Шлюзовой, д. 2</t>
  </si>
  <si>
    <t>2.1.43.</t>
  </si>
  <si>
    <t>г. Яхрома пер. Шлюзовой, д. 4</t>
  </si>
  <si>
    <t>2.2.</t>
  </si>
  <si>
    <t>в том числе с газовым водонагревателем:</t>
  </si>
  <si>
    <t>2.2.1.</t>
  </si>
  <si>
    <t>г. Яхрома ул. Большевистская, д. 20</t>
  </si>
  <si>
    <t>Двухэтажные дома, имеющие все виды благоустройства, с газоснабжением,  без уборки лестничных клеток</t>
  </si>
  <si>
    <t>5.1.</t>
  </si>
  <si>
    <t>5.1.2.</t>
  </si>
  <si>
    <t>г. Яхрома ул. Большевистская, д. 12</t>
  </si>
  <si>
    <t>5.1.3.</t>
  </si>
  <si>
    <t>г. Яхрома ул. Ленина, д. 19</t>
  </si>
  <si>
    <t>5.1.4.</t>
  </si>
  <si>
    <t>г. Яхрома ул. Ленина, д. 20</t>
  </si>
  <si>
    <t>5.2.</t>
  </si>
  <si>
    <t>5.2.1.</t>
  </si>
  <si>
    <t>г. Яхрома ул. Большевистская, д. 15 а</t>
  </si>
  <si>
    <t>5.2.3.</t>
  </si>
  <si>
    <t>г. Яхрома пер. Шлюзовой, д. 3</t>
  </si>
  <si>
    <t>содержание и тек.ремонт без ОДН</t>
  </si>
  <si>
    <t>ОДН</t>
  </si>
  <si>
    <t>1.1.</t>
  </si>
  <si>
    <t>г. Яхрома мкр. Левобережье, д. 10</t>
  </si>
  <si>
    <t>1.2.</t>
  </si>
  <si>
    <t>г. Яхрома мкр. Левобережье, д. 11</t>
  </si>
  <si>
    <t>1.3.</t>
  </si>
  <si>
    <t>г. Яхрома мкр. Левобережье, д. 12</t>
  </si>
  <si>
    <t>г. Яхрома мкр. Левобережье, д. 4</t>
  </si>
  <si>
    <t>г. Яхрома мкр. Левобережье, д. 9</t>
  </si>
  <si>
    <t>микрорайон Левобережье, 10</t>
  </si>
  <si>
    <t>микрорайон Левобережье, 11</t>
  </si>
  <si>
    <t>микрорайон Левобережье, 12</t>
  </si>
  <si>
    <t>микрорайон Левобережье, 4</t>
  </si>
  <si>
    <t>микрорайон Левобережье, 9</t>
  </si>
  <si>
    <t>-</t>
  </si>
  <si>
    <t>Количество лифтов</t>
  </si>
  <si>
    <t>50:04:0020602:577</t>
  </si>
  <si>
    <t>50:04:0020602:566</t>
  </si>
  <si>
    <t>50:04:0020602:574</t>
  </si>
  <si>
    <t>50:04:0020602:573</t>
  </si>
  <si>
    <t>50:04:0020602:641</t>
  </si>
  <si>
    <t>на карте нет межевания</t>
  </si>
  <si>
    <t>50:04:0020510:118</t>
  </si>
  <si>
    <t>50:04:0020510:117</t>
  </si>
  <si>
    <t>50:04:0020702:876</t>
  </si>
  <si>
    <t>50:04:0020703:394</t>
  </si>
  <si>
    <t>50:04:0020511:347</t>
  </si>
  <si>
    <t>50:04:0020511:346</t>
  </si>
  <si>
    <t>50:04:0020703:392</t>
  </si>
  <si>
    <t>50:04:0020701:788</t>
  </si>
  <si>
    <t>50:04:0020701:785</t>
  </si>
  <si>
    <t>50:04:0020701:784</t>
  </si>
  <si>
    <t>50:04:0020701:786</t>
  </si>
  <si>
    <t>50:04:0020506:1515</t>
  </si>
  <si>
    <t>50:04:0020506:1516</t>
  </si>
  <si>
    <t>50:04:0020511:360</t>
  </si>
  <si>
    <t>50:04:0020511:336</t>
  </si>
  <si>
    <t>50:04:0020511:351</t>
  </si>
  <si>
    <t>50:04:0020511:350</t>
  </si>
  <si>
    <t>50:04:0020511:342</t>
  </si>
  <si>
    <t>50:04:0020511:349</t>
  </si>
  <si>
    <t>50:04:0020511:354</t>
  </si>
  <si>
    <t>50:04:0020511:358</t>
  </si>
  <si>
    <t>50:04:0020511:344</t>
  </si>
  <si>
    <t>50:04:0020511:343</t>
  </si>
  <si>
    <t>50:04:0020511:345</t>
  </si>
  <si>
    <t>50:04:0020511:335</t>
  </si>
  <si>
    <t>50:04:0020511:339</t>
  </si>
  <si>
    <t>50:04:0020511:338</t>
  </si>
  <si>
    <t>50:04:0020511:340</t>
  </si>
  <si>
    <t>50:04:0020703:389</t>
  </si>
  <si>
    <t>50:04:0020703:386</t>
  </si>
  <si>
    <t>50:04:0020703:387</t>
  </si>
  <si>
    <t>50:04:0020701:789</t>
  </si>
  <si>
    <t>Тарифы по Яхроме  с 1 августа 2021г.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</si>
</sst>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%"/>
    <numFmt numFmtId="191" formatCode="0.000000"/>
    <numFmt numFmtId="192" formatCode="0.00000"/>
    <numFmt numFmtId="193" formatCode="0.0000"/>
    <numFmt numFmtId="194" formatCode="#,##0.0"/>
    <numFmt numFmtId="195" formatCode="_(* #,##0.0_);_(* \(#,##0.0\);_(* &quot;-&quot;??_);_(@_)"/>
    <numFmt numFmtId="196" formatCode="_(* #,##0_);_(* \(#,##0\);_(* &quot;-&quot;?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Arial"/>
      <family val="2"/>
    </font>
    <font>
      <sz val="12"/>
      <name val="Arial"/>
      <family val="2"/>
    </font>
    <font>
      <sz val="9"/>
      <color indexed="8"/>
      <name val="Times New Roman"/>
      <family val="1"/>
    </font>
    <font>
      <b/>
      <sz val="10"/>
      <name val="Arial"/>
      <family val="2"/>
    </font>
    <font>
      <b/>
      <i/>
      <sz val="10"/>
      <name val="Arial Cyr"/>
      <family val="2"/>
    </font>
    <font>
      <sz val="9"/>
      <name val="Arial"/>
      <family val="2"/>
    </font>
    <font>
      <b/>
      <sz val="11"/>
      <name val="Times New Roman"/>
      <family val="1"/>
    </font>
    <font>
      <b/>
      <sz val="14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6"/>
      <name val="Arial"/>
      <family val="2"/>
    </font>
    <font>
      <sz val="9"/>
      <color indexed="8"/>
      <name val="Calibri"/>
      <family val="2"/>
    </font>
    <font>
      <sz val="9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/>
    </border>
    <border>
      <left/>
      <right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44" fillId="3" borderId="0" applyNumberFormat="0" applyBorder="0" applyAlignment="0" applyProtection="0"/>
    <xf numFmtId="0" fontId="1" fillId="4" borderId="0" applyNumberFormat="0" applyBorder="0" applyAlignment="0" applyProtection="0"/>
    <xf numFmtId="0" fontId="44" fillId="5" borderId="0" applyNumberFormat="0" applyBorder="0" applyAlignment="0" applyProtection="0"/>
    <xf numFmtId="0" fontId="1" fillId="6" borderId="0" applyNumberFormat="0" applyBorder="0" applyAlignment="0" applyProtection="0"/>
    <xf numFmtId="0" fontId="44" fillId="7" borderId="0" applyNumberFormat="0" applyBorder="0" applyAlignment="0" applyProtection="0"/>
    <xf numFmtId="0" fontId="1" fillId="8" borderId="0" applyNumberFormat="0" applyBorder="0" applyAlignment="0" applyProtection="0"/>
    <xf numFmtId="0" fontId="44" fillId="9" borderId="0" applyNumberFormat="0" applyBorder="0" applyAlignment="0" applyProtection="0"/>
    <xf numFmtId="0" fontId="1" fillId="10" borderId="0" applyNumberFormat="0" applyBorder="0" applyAlignment="0" applyProtection="0"/>
    <xf numFmtId="0" fontId="44" fillId="11" borderId="0" applyNumberFormat="0" applyBorder="0" applyAlignment="0" applyProtection="0"/>
    <xf numFmtId="0" fontId="1" fillId="12" borderId="0" applyNumberFormat="0" applyBorder="0" applyAlignment="0" applyProtection="0"/>
    <xf numFmtId="0" fontId="44" fillId="13" borderId="0" applyNumberFormat="0" applyBorder="0" applyAlignment="0" applyProtection="0"/>
    <xf numFmtId="0" fontId="1" fillId="14" borderId="0" applyNumberFormat="0" applyBorder="0" applyAlignment="0" applyProtection="0"/>
    <xf numFmtId="0" fontId="44" fillId="15" borderId="0" applyNumberFormat="0" applyBorder="0" applyAlignment="0" applyProtection="0"/>
    <xf numFmtId="0" fontId="1" fillId="16" borderId="0" applyNumberFormat="0" applyBorder="0" applyAlignment="0" applyProtection="0"/>
    <xf numFmtId="0" fontId="44" fillId="17" borderId="0" applyNumberFormat="0" applyBorder="0" applyAlignment="0" applyProtection="0"/>
    <xf numFmtId="0" fontId="1" fillId="18" borderId="0" applyNumberFormat="0" applyBorder="0" applyAlignment="0" applyProtection="0"/>
    <xf numFmtId="0" fontId="44" fillId="19" borderId="0" applyNumberFormat="0" applyBorder="0" applyAlignment="0" applyProtection="0"/>
    <xf numFmtId="0" fontId="1" fillId="8" borderId="0" applyNumberFormat="0" applyBorder="0" applyAlignment="0" applyProtection="0"/>
    <xf numFmtId="0" fontId="44" fillId="20" borderId="0" applyNumberFormat="0" applyBorder="0" applyAlignment="0" applyProtection="0"/>
    <xf numFmtId="0" fontId="1" fillId="14" borderId="0" applyNumberFormat="0" applyBorder="0" applyAlignment="0" applyProtection="0"/>
    <xf numFmtId="0" fontId="44" fillId="21" borderId="0" applyNumberFormat="0" applyBorder="0" applyAlignment="0" applyProtection="0"/>
    <xf numFmtId="0" fontId="1" fillId="22" borderId="0" applyNumberFormat="0" applyBorder="0" applyAlignment="0" applyProtection="0"/>
    <xf numFmtId="0" fontId="44" fillId="23" borderId="0" applyNumberFormat="0" applyBorder="0" applyAlignment="0" applyProtection="0"/>
    <xf numFmtId="0" fontId="2" fillId="24" borderId="0" applyNumberFormat="0" applyBorder="0" applyAlignment="0" applyProtection="0"/>
    <xf numFmtId="0" fontId="45" fillId="25" borderId="0" applyNumberFormat="0" applyBorder="0" applyAlignment="0" applyProtection="0"/>
    <xf numFmtId="0" fontId="2" fillId="16" borderId="0" applyNumberFormat="0" applyBorder="0" applyAlignment="0" applyProtection="0"/>
    <xf numFmtId="0" fontId="45" fillId="26" borderId="0" applyNumberFormat="0" applyBorder="0" applyAlignment="0" applyProtection="0"/>
    <xf numFmtId="0" fontId="2" fillId="18" borderId="0" applyNumberFormat="0" applyBorder="0" applyAlignment="0" applyProtection="0"/>
    <xf numFmtId="0" fontId="45" fillId="27" borderId="0" applyNumberFormat="0" applyBorder="0" applyAlignment="0" applyProtection="0"/>
    <xf numFmtId="0" fontId="2" fillId="28" borderId="0" applyNumberFormat="0" applyBorder="0" applyAlignment="0" applyProtection="0"/>
    <xf numFmtId="0" fontId="45" fillId="29" borderId="0" applyNumberFormat="0" applyBorder="0" applyAlignment="0" applyProtection="0"/>
    <xf numFmtId="0" fontId="2" fillId="30" borderId="0" applyNumberFormat="0" applyBorder="0" applyAlignment="0" applyProtection="0"/>
    <xf numFmtId="0" fontId="45" fillId="31" borderId="0" applyNumberFormat="0" applyBorder="0" applyAlignment="0" applyProtection="0"/>
    <xf numFmtId="0" fontId="2" fillId="32" borderId="0" applyNumberFormat="0" applyBorder="0" applyAlignment="0" applyProtection="0"/>
    <xf numFmtId="0" fontId="4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195">
    <xf numFmtId="0" fontId="0" fillId="0" borderId="0" xfId="0" applyAlignment="1">
      <alignment/>
    </xf>
    <xf numFmtId="2" fontId="19" fillId="42" borderId="10" xfId="71" applyNumberFormat="1" applyFont="1" applyFill="1" applyBorder="1" applyAlignment="1">
      <alignment horizontal="center"/>
      <protection/>
    </xf>
    <xf numFmtId="0" fontId="19" fillId="42" borderId="0" xfId="70" applyFont="1" applyFill="1" applyAlignment="1">
      <alignment horizontal="center"/>
      <protection/>
    </xf>
    <xf numFmtId="0" fontId="19" fillId="42" borderId="0" xfId="70" applyFont="1" applyFill="1">
      <alignment/>
      <protection/>
    </xf>
    <xf numFmtId="2" fontId="19" fillId="42" borderId="0" xfId="70" applyNumberFormat="1" applyFont="1" applyFill="1" applyAlignment="1">
      <alignment horizontal="center"/>
      <protection/>
    </xf>
    <xf numFmtId="0" fontId="19" fillId="42" borderId="0" xfId="0" applyFont="1" applyFill="1" applyAlignment="1">
      <alignment/>
    </xf>
    <xf numFmtId="0" fontId="19" fillId="42" borderId="10" xfId="0" applyFont="1" applyFill="1" applyBorder="1" applyAlignment="1">
      <alignment horizontal="center" vertical="center" wrapText="1"/>
    </xf>
    <xf numFmtId="0" fontId="19" fillId="42" borderId="10" xfId="0" applyFont="1" applyFill="1" applyBorder="1" applyAlignment="1">
      <alignment horizontal="center" vertical="center" textRotation="90" wrapText="1"/>
    </xf>
    <xf numFmtId="0" fontId="19" fillId="42" borderId="0" xfId="0" applyFont="1" applyFill="1" applyAlignment="1">
      <alignment horizontal="center" vertical="center" wrapText="1"/>
    </xf>
    <xf numFmtId="0" fontId="19" fillId="42" borderId="11" xfId="0" applyFont="1" applyFill="1" applyBorder="1" applyAlignment="1">
      <alignment horizontal="center" vertical="center" wrapText="1"/>
    </xf>
    <xf numFmtId="0" fontId="19" fillId="42" borderId="12" xfId="0" applyFont="1" applyFill="1" applyBorder="1" applyAlignment="1">
      <alignment horizontal="center" vertical="center" wrapText="1"/>
    </xf>
    <xf numFmtId="0" fontId="20" fillId="42" borderId="10" xfId="0" applyFont="1" applyFill="1" applyBorder="1" applyAlignment="1">
      <alignment horizontal="center" vertical="center" textRotation="90" wrapText="1"/>
    </xf>
    <xf numFmtId="0" fontId="19" fillId="42" borderId="10" xfId="0" applyFont="1" applyFill="1" applyBorder="1" applyAlignment="1">
      <alignment horizontal="center"/>
    </xf>
    <xf numFmtId="0" fontId="19" fillId="42" borderId="10" xfId="70" applyFont="1" applyFill="1" applyBorder="1" applyAlignment="1">
      <alignment horizontal="center"/>
      <protection/>
    </xf>
    <xf numFmtId="0" fontId="19" fillId="42" borderId="10" xfId="71" applyFont="1" applyFill="1" applyBorder="1">
      <alignment/>
      <protection/>
    </xf>
    <xf numFmtId="0" fontId="21" fillId="42" borderId="10" xfId="70" applyFont="1" applyFill="1" applyBorder="1" applyAlignment="1">
      <alignment horizontal="center"/>
      <protection/>
    </xf>
    <xf numFmtId="0" fontId="19" fillId="42" borderId="10" xfId="71" applyFont="1" applyFill="1" applyBorder="1" applyAlignment="1">
      <alignment horizontal="center"/>
      <protection/>
    </xf>
    <xf numFmtId="0" fontId="20" fillId="42" borderId="10" xfId="71" applyFont="1" applyFill="1" applyBorder="1" applyAlignment="1">
      <alignment horizontal="left"/>
      <protection/>
    </xf>
    <xf numFmtId="2" fontId="19" fillId="42" borderId="10" xfId="71" applyNumberFormat="1" applyFont="1" applyFill="1" applyBorder="1">
      <alignment/>
      <protection/>
    </xf>
    <xf numFmtId="0" fontId="19" fillId="42" borderId="10" xfId="71" applyFont="1" applyFill="1" applyBorder="1" applyAlignment="1">
      <alignment horizontal="left"/>
      <protection/>
    </xf>
    <xf numFmtId="2" fontId="19" fillId="42" borderId="10" xfId="70" applyNumberFormat="1" applyFont="1" applyFill="1" applyBorder="1" applyAlignment="1">
      <alignment horizontal="center"/>
      <protection/>
    </xf>
    <xf numFmtId="0" fontId="20" fillId="42" borderId="10" xfId="71" applyFont="1" applyFill="1" applyBorder="1">
      <alignment/>
      <protection/>
    </xf>
    <xf numFmtId="0" fontId="20" fillId="42" borderId="10" xfId="71" applyFont="1" applyFill="1" applyBorder="1" applyAlignment="1">
      <alignment horizontal="center"/>
      <protection/>
    </xf>
    <xf numFmtId="2" fontId="20" fillId="42" borderId="10" xfId="70" applyNumberFormat="1" applyFont="1" applyFill="1" applyBorder="1" applyAlignment="1">
      <alignment horizontal="center"/>
      <protection/>
    </xf>
    <xf numFmtId="2" fontId="20" fillId="42" borderId="10" xfId="71" applyNumberFormat="1" applyFont="1" applyFill="1" applyBorder="1" applyAlignment="1">
      <alignment horizontal="center"/>
      <protection/>
    </xf>
    <xf numFmtId="0" fontId="21" fillId="42" borderId="10" xfId="70" applyFont="1" applyFill="1" applyBorder="1" applyAlignment="1">
      <alignment horizontal="center" wrapText="1"/>
      <protection/>
    </xf>
    <xf numFmtId="0" fontId="21" fillId="42" borderId="10" xfId="70" applyFont="1" applyFill="1" applyBorder="1" applyAlignment="1">
      <alignment wrapText="1"/>
      <protection/>
    </xf>
    <xf numFmtId="49" fontId="20" fillId="42" borderId="10" xfId="70" applyNumberFormat="1" applyFont="1" applyFill="1" applyBorder="1" applyAlignment="1">
      <alignment horizontal="center" vertical="center" shrinkToFit="1"/>
      <protection/>
    </xf>
    <xf numFmtId="49" fontId="20" fillId="42" borderId="10" xfId="70" applyNumberFormat="1" applyFont="1" applyFill="1" applyBorder="1" applyAlignment="1">
      <alignment horizontal="center" vertical="center" wrapText="1" shrinkToFit="1"/>
      <protection/>
    </xf>
    <xf numFmtId="2" fontId="23" fillId="42" borderId="10" xfId="71" applyNumberFormat="1" applyFont="1" applyFill="1" applyBorder="1" applyAlignment="1">
      <alignment horizontal="center"/>
      <protection/>
    </xf>
    <xf numFmtId="0" fontId="22" fillId="42" borderId="0" xfId="70" applyFont="1" applyFill="1">
      <alignment/>
      <protection/>
    </xf>
    <xf numFmtId="1" fontId="19" fillId="42" borderId="10" xfId="71" applyNumberFormat="1" applyFont="1" applyFill="1" applyBorder="1" applyAlignment="1">
      <alignment horizontal="center"/>
      <protection/>
    </xf>
    <xf numFmtId="0" fontId="19" fillId="42" borderId="0" xfId="70" applyFont="1" applyFill="1" applyBorder="1">
      <alignment/>
      <protection/>
    </xf>
    <xf numFmtId="0" fontId="19" fillId="42" borderId="10" xfId="70" applyFont="1" applyFill="1" applyBorder="1">
      <alignment/>
      <protection/>
    </xf>
    <xf numFmtId="2" fontId="19" fillId="42" borderId="0" xfId="70" applyNumberFormat="1" applyFont="1" applyFill="1">
      <alignment/>
      <protection/>
    </xf>
    <xf numFmtId="0" fontId="22" fillId="42" borderId="0" xfId="70" applyFont="1" applyFill="1" applyAlignment="1">
      <alignment horizontal="center"/>
      <protection/>
    </xf>
    <xf numFmtId="2" fontId="25" fillId="42" borderId="10" xfId="71" applyNumberFormat="1" applyFont="1" applyFill="1" applyBorder="1" applyAlignment="1">
      <alignment horizontal="center"/>
      <protection/>
    </xf>
    <xf numFmtId="2" fontId="24" fillId="42" borderId="10" xfId="71" applyNumberFormat="1" applyFont="1" applyFill="1" applyBorder="1" applyAlignment="1">
      <alignment horizontal="center"/>
      <protection/>
    </xf>
    <xf numFmtId="1" fontId="24" fillId="42" borderId="10" xfId="0" applyNumberFormat="1" applyFont="1" applyFill="1" applyBorder="1" applyAlignment="1">
      <alignment horizontal="center"/>
    </xf>
    <xf numFmtId="2" fontId="24" fillId="42" borderId="10" xfId="0" applyNumberFormat="1" applyFont="1" applyFill="1" applyBorder="1" applyAlignment="1">
      <alignment horizontal="center"/>
    </xf>
    <xf numFmtId="0" fontId="19" fillId="42" borderId="0" xfId="0" applyFont="1" applyFill="1" applyBorder="1" applyAlignment="1">
      <alignment/>
    </xf>
    <xf numFmtId="0" fontId="19" fillId="42" borderId="0" xfId="0" applyFont="1" applyFill="1" applyBorder="1" applyAlignment="1">
      <alignment horizontal="center" vertical="center" wrapText="1"/>
    </xf>
    <xf numFmtId="0" fontId="19" fillId="42" borderId="11" xfId="0" applyFont="1" applyFill="1" applyBorder="1" applyAlignment="1">
      <alignment horizontal="center" vertical="center" textRotation="90" wrapText="1"/>
    </xf>
    <xf numFmtId="0" fontId="19" fillId="42" borderId="11" xfId="0" applyFont="1" applyFill="1" applyBorder="1" applyAlignment="1">
      <alignment vertical="center" textRotation="90" wrapText="1"/>
    </xf>
    <xf numFmtId="1" fontId="19" fillId="42" borderId="10" xfId="0" applyNumberFormat="1" applyFont="1" applyFill="1" applyBorder="1" applyAlignment="1">
      <alignment horizontal="center"/>
    </xf>
    <xf numFmtId="2" fontId="19" fillId="42" borderId="10" xfId="0" applyNumberFormat="1" applyFont="1" applyFill="1" applyBorder="1" applyAlignment="1">
      <alignment horizontal="center"/>
    </xf>
    <xf numFmtId="1" fontId="25" fillId="42" borderId="10" xfId="71" applyNumberFormat="1" applyFont="1" applyFill="1" applyBorder="1" applyAlignment="1">
      <alignment horizontal="center"/>
      <protection/>
    </xf>
    <xf numFmtId="0" fontId="24" fillId="42" borderId="10" xfId="70" applyFont="1" applyFill="1" applyBorder="1" applyAlignment="1">
      <alignment horizontal="center"/>
      <protection/>
    </xf>
    <xf numFmtId="0" fontId="24" fillId="42" borderId="10" xfId="71" applyFont="1" applyFill="1" applyBorder="1" applyAlignment="1">
      <alignment horizontal="center"/>
      <protection/>
    </xf>
    <xf numFmtId="0" fontId="24" fillId="42" borderId="10" xfId="71" applyFont="1" applyFill="1" applyBorder="1" applyAlignment="1">
      <alignment horizontal="left"/>
      <protection/>
    </xf>
    <xf numFmtId="2" fontId="24" fillId="42" borderId="10" xfId="70" applyNumberFormat="1" applyFont="1" applyFill="1" applyBorder="1" applyAlignment="1">
      <alignment horizontal="center"/>
      <protection/>
    </xf>
    <xf numFmtId="0" fontId="24" fillId="42" borderId="0" xfId="70" applyFont="1" applyFill="1">
      <alignment/>
      <protection/>
    </xf>
    <xf numFmtId="0" fontId="24" fillId="42" borderId="0" xfId="70" applyFont="1" applyFill="1" applyBorder="1">
      <alignment/>
      <protection/>
    </xf>
    <xf numFmtId="0" fontId="24" fillId="42" borderId="10" xfId="71" applyFont="1" applyFill="1" applyBorder="1">
      <alignment/>
      <protection/>
    </xf>
    <xf numFmtId="0" fontId="25" fillId="42" borderId="10" xfId="71" applyFont="1" applyFill="1" applyBorder="1" applyAlignment="1">
      <alignment horizontal="center"/>
      <protection/>
    </xf>
    <xf numFmtId="0" fontId="23" fillId="42" borderId="10" xfId="70" applyFont="1" applyFill="1" applyBorder="1" applyAlignment="1">
      <alignment horizontal="center"/>
      <protection/>
    </xf>
    <xf numFmtId="0" fontId="23" fillId="42" borderId="10" xfId="71" applyFont="1" applyFill="1" applyBorder="1" applyAlignment="1">
      <alignment horizontal="center"/>
      <protection/>
    </xf>
    <xf numFmtId="0" fontId="23" fillId="42" borderId="10" xfId="70" applyFont="1" applyFill="1" applyBorder="1">
      <alignment/>
      <protection/>
    </xf>
    <xf numFmtId="0" fontId="23" fillId="42" borderId="0" xfId="70" applyFont="1" applyFill="1" applyBorder="1">
      <alignment/>
      <protection/>
    </xf>
    <xf numFmtId="0" fontId="23" fillId="42" borderId="13" xfId="70" applyFont="1" applyFill="1" applyBorder="1">
      <alignment/>
      <protection/>
    </xf>
    <xf numFmtId="0" fontId="23" fillId="42" borderId="0" xfId="70" applyFont="1" applyFill="1" applyBorder="1" applyAlignment="1">
      <alignment horizontal="center"/>
      <protection/>
    </xf>
    <xf numFmtId="0" fontId="23" fillId="42" borderId="0" xfId="71" applyFont="1" applyFill="1" applyBorder="1" applyAlignment="1">
      <alignment horizontal="center"/>
      <protection/>
    </xf>
    <xf numFmtId="2" fontId="23" fillId="42" borderId="0" xfId="71" applyNumberFormat="1" applyFont="1" applyFill="1" applyBorder="1" applyAlignment="1">
      <alignment horizontal="center"/>
      <protection/>
    </xf>
    <xf numFmtId="0" fontId="23" fillId="42" borderId="0" xfId="70" applyFont="1" applyFill="1" applyAlignment="1">
      <alignment horizontal="left"/>
      <protection/>
    </xf>
    <xf numFmtId="0" fontId="24" fillId="42" borderId="10" xfId="0" applyFont="1" applyFill="1" applyBorder="1" applyAlignment="1">
      <alignment horizontal="center" vertical="center" textRotation="90" wrapText="1"/>
    </xf>
    <xf numFmtId="0" fontId="20" fillId="42" borderId="0" xfId="71" applyFont="1" applyFill="1" applyBorder="1" applyAlignment="1">
      <alignment horizontal="center"/>
      <protection/>
    </xf>
    <xf numFmtId="0" fontId="24" fillId="42" borderId="11" xfId="0" applyFont="1" applyFill="1" applyBorder="1" applyAlignment="1">
      <alignment horizontal="center" vertical="center" textRotation="90" wrapText="1"/>
    </xf>
    <xf numFmtId="0" fontId="24" fillId="42" borderId="11" xfId="0" applyFont="1" applyFill="1" applyBorder="1" applyAlignment="1">
      <alignment horizontal="center" vertical="center" wrapText="1"/>
    </xf>
    <xf numFmtId="2" fontId="25" fillId="42" borderId="10" xfId="70" applyNumberFormat="1" applyFont="1" applyFill="1" applyBorder="1" applyAlignment="1">
      <alignment horizontal="center"/>
      <protection/>
    </xf>
    <xf numFmtId="187" fontId="20" fillId="42" borderId="10" xfId="78" applyFont="1" applyFill="1" applyBorder="1" applyAlignment="1">
      <alignment horizontal="center"/>
    </xf>
    <xf numFmtId="187" fontId="19" fillId="42" borderId="10" xfId="78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vertical="center"/>
    </xf>
    <xf numFmtId="2" fontId="19" fillId="42" borderId="10" xfId="71" applyNumberFormat="1" applyFont="1" applyFill="1" applyBorder="1" applyAlignment="1">
      <alignment horizontal="center" vertical="center"/>
      <protection/>
    </xf>
    <xf numFmtId="0" fontId="28" fillId="42" borderId="10" xfId="0" applyFont="1" applyFill="1" applyBorder="1" applyAlignment="1">
      <alignment horizontal="center" vertical="center"/>
    </xf>
    <xf numFmtId="1" fontId="24" fillId="42" borderId="10" xfId="71" applyNumberFormat="1" applyFont="1" applyFill="1" applyBorder="1" applyAlignment="1">
      <alignment horizontal="center"/>
      <protection/>
    </xf>
    <xf numFmtId="2" fontId="19" fillId="42" borderId="10" xfId="0" applyNumberFormat="1" applyFont="1" applyFill="1" applyBorder="1" applyAlignment="1">
      <alignment horizontal="center" vertical="center"/>
    </xf>
    <xf numFmtId="1" fontId="23" fillId="42" borderId="10" xfId="71" applyNumberFormat="1" applyFont="1" applyFill="1" applyBorder="1" applyAlignment="1">
      <alignment horizontal="center"/>
      <protection/>
    </xf>
    <xf numFmtId="0" fontId="19" fillId="42" borderId="0" xfId="71" applyFont="1" applyFill="1" applyBorder="1">
      <alignment/>
      <protection/>
    </xf>
    <xf numFmtId="0" fontId="0" fillId="43" borderId="0" xfId="0" applyFont="1" applyFill="1" applyAlignment="1">
      <alignment wrapText="1"/>
    </xf>
    <xf numFmtId="0" fontId="0" fillId="43" borderId="14" xfId="0" applyFont="1" applyFill="1" applyBorder="1" applyAlignment="1">
      <alignment wrapText="1"/>
    </xf>
    <xf numFmtId="0" fontId="26" fillId="43" borderId="15" xfId="0" applyFont="1" applyFill="1" applyBorder="1" applyAlignment="1">
      <alignment wrapText="1"/>
    </xf>
    <xf numFmtId="0" fontId="0" fillId="43" borderId="16" xfId="0" applyFont="1" applyFill="1" applyBorder="1" applyAlignment="1">
      <alignment wrapText="1"/>
    </xf>
    <xf numFmtId="0" fontId="29" fillId="43" borderId="17" xfId="0" applyFont="1" applyFill="1" applyBorder="1" applyAlignment="1">
      <alignment vertical="center" textRotation="90" wrapText="1"/>
    </xf>
    <xf numFmtId="0" fontId="29" fillId="43" borderId="17" xfId="0" applyFont="1" applyFill="1" applyBorder="1" applyAlignment="1">
      <alignment horizontal="center" vertical="center" textRotation="90" wrapText="1"/>
    </xf>
    <xf numFmtId="0" fontId="31" fillId="43" borderId="18" xfId="0" applyFont="1" applyFill="1" applyBorder="1" applyAlignment="1">
      <alignment horizontal="center" vertical="center" textRotation="90" wrapText="1"/>
    </xf>
    <xf numFmtId="0" fontId="31" fillId="43" borderId="19" xfId="0" applyFont="1" applyFill="1" applyBorder="1" applyAlignment="1">
      <alignment horizontal="center" vertical="center" textRotation="90" wrapText="1"/>
    </xf>
    <xf numFmtId="0" fontId="31" fillId="0" borderId="19" xfId="0" applyFont="1" applyFill="1" applyBorder="1" applyAlignment="1">
      <alignment horizontal="center" vertical="center" textRotation="90" wrapText="1"/>
    </xf>
    <xf numFmtId="0" fontId="0" fillId="43" borderId="17" xfId="0" applyFont="1" applyFill="1" applyBorder="1" applyAlignment="1">
      <alignment horizontal="center" vertical="center" textRotation="90" wrapText="1"/>
    </xf>
    <xf numFmtId="0" fontId="27" fillId="43" borderId="11" xfId="0" applyFont="1" applyFill="1" applyBorder="1" applyAlignment="1">
      <alignment wrapText="1"/>
    </xf>
    <xf numFmtId="0" fontId="27" fillId="43" borderId="10" xfId="0" applyFont="1" applyFill="1" applyBorder="1" applyAlignment="1">
      <alignment horizontal="center" wrapText="1"/>
    </xf>
    <xf numFmtId="1" fontId="27" fillId="43" borderId="10" xfId="0" applyNumberFormat="1" applyFont="1" applyFill="1" applyBorder="1" applyAlignment="1">
      <alignment horizontal="center" wrapText="1"/>
    </xf>
    <xf numFmtId="0" fontId="27" fillId="0" borderId="10" xfId="0" applyFont="1" applyFill="1" applyBorder="1" applyAlignment="1">
      <alignment horizontal="center" wrapText="1"/>
    </xf>
    <xf numFmtId="0" fontId="27" fillId="43" borderId="20" xfId="0" applyFont="1" applyFill="1" applyBorder="1" applyAlignment="1">
      <alignment wrapText="1"/>
    </xf>
    <xf numFmtId="0" fontId="32" fillId="43" borderId="10" xfId="0" applyFont="1" applyFill="1" applyBorder="1" applyAlignment="1">
      <alignment horizontal="center" vertical="top" wrapText="1"/>
    </xf>
    <xf numFmtId="0" fontId="32" fillId="43" borderId="10" xfId="0" applyFont="1" applyFill="1" applyBorder="1" applyAlignment="1">
      <alignment horizontal="center" vertical="center" wrapText="1"/>
    </xf>
    <xf numFmtId="0" fontId="0" fillId="43" borderId="10" xfId="0" applyFont="1" applyFill="1" applyBorder="1" applyAlignment="1">
      <alignment horizontal="center" wrapText="1"/>
    </xf>
    <xf numFmtId="2" fontId="33" fillId="43" borderId="10" xfId="0" applyNumberFormat="1" applyFont="1" applyFill="1" applyBorder="1" applyAlignment="1">
      <alignment horizontal="center" wrapText="1"/>
    </xf>
    <xf numFmtId="2" fontId="34" fillId="43" borderId="10" xfId="0" applyNumberFormat="1" applyFont="1" applyFill="1" applyBorder="1" applyAlignment="1">
      <alignment horizontal="center" wrapText="1"/>
    </xf>
    <xf numFmtId="2" fontId="34" fillId="0" borderId="10" xfId="0" applyNumberFormat="1" applyFont="1" applyFill="1" applyBorder="1" applyAlignment="1">
      <alignment horizontal="center" wrapText="1"/>
    </xf>
    <xf numFmtId="0" fontId="34" fillId="0" borderId="10" xfId="0" applyFont="1" applyFill="1" applyBorder="1" applyAlignment="1">
      <alignment horizontal="center" wrapText="1"/>
    </xf>
    <xf numFmtId="0" fontId="27" fillId="43" borderId="10" xfId="0" applyFont="1" applyFill="1" applyBorder="1" applyAlignment="1">
      <alignment wrapText="1"/>
    </xf>
    <xf numFmtId="0" fontId="35" fillId="43" borderId="10" xfId="0" applyFont="1" applyFill="1" applyBorder="1" applyAlignment="1">
      <alignment horizontal="center" vertical="top" wrapText="1"/>
    </xf>
    <xf numFmtId="0" fontId="32" fillId="43" borderId="10" xfId="0" applyFont="1" applyFill="1" applyBorder="1" applyAlignment="1">
      <alignment vertical="center" wrapText="1"/>
    </xf>
    <xf numFmtId="0" fontId="27" fillId="43" borderId="20" xfId="0" applyFont="1" applyFill="1" applyBorder="1" applyAlignment="1">
      <alignment horizontal="center" wrapText="1"/>
    </xf>
    <xf numFmtId="0" fontId="36" fillId="0" borderId="21" xfId="0" applyFont="1" applyFill="1" applyBorder="1" applyAlignment="1">
      <alignment vertical="center" wrapText="1"/>
    </xf>
    <xf numFmtId="2" fontId="36" fillId="0" borderId="10" xfId="0" applyNumberFormat="1" applyFont="1" applyFill="1" applyBorder="1" applyAlignment="1">
      <alignment horizontal="center" vertical="center" wrapText="1"/>
    </xf>
    <xf numFmtId="2" fontId="37" fillId="43" borderId="10" xfId="0" applyNumberFormat="1" applyFont="1" applyFill="1" applyBorder="1" applyAlignment="1">
      <alignment horizontal="center" wrapText="1"/>
    </xf>
    <xf numFmtId="0" fontId="38" fillId="0" borderId="21" xfId="0" applyFont="1" applyFill="1" applyBorder="1" applyAlignment="1">
      <alignment vertical="center" wrapText="1"/>
    </xf>
    <xf numFmtId="0" fontId="27" fillId="43" borderId="10" xfId="0" applyFont="1" applyFill="1" applyBorder="1" applyAlignment="1">
      <alignment horizontal="center" vertical="center" wrapText="1"/>
    </xf>
    <xf numFmtId="0" fontId="32" fillId="43" borderId="13" xfId="0" applyFont="1" applyFill="1" applyBorder="1" applyAlignment="1">
      <alignment horizontal="center" vertical="top" wrapText="1"/>
    </xf>
    <xf numFmtId="2" fontId="35" fillId="43" borderId="10" xfId="0" applyNumberFormat="1" applyFont="1" applyFill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top" wrapText="1"/>
    </xf>
    <xf numFmtId="0" fontId="38" fillId="0" borderId="10" xfId="0" applyFont="1" applyFill="1" applyBorder="1" applyAlignment="1">
      <alignment horizontal="center" vertical="top" wrapText="1"/>
    </xf>
    <xf numFmtId="0" fontId="0" fillId="43" borderId="10" xfId="0" applyFont="1" applyFill="1" applyBorder="1" applyAlignment="1">
      <alignment wrapText="1"/>
    </xf>
    <xf numFmtId="0" fontId="27" fillId="43" borderId="0" xfId="0" applyFont="1" applyFill="1" applyAlignment="1">
      <alignment wrapText="1"/>
    </xf>
    <xf numFmtId="0" fontId="34" fillId="43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36" fillId="43" borderId="0" xfId="0" applyFont="1" applyFill="1" applyAlignment="1">
      <alignment/>
    </xf>
    <xf numFmtId="0" fontId="36" fillId="43" borderId="0" xfId="0" applyFont="1" applyFill="1" applyAlignment="1">
      <alignment/>
    </xf>
    <xf numFmtId="0" fontId="36" fillId="43" borderId="0" xfId="0" applyFont="1" applyFill="1" applyAlignment="1">
      <alignment horizontal="center"/>
    </xf>
    <xf numFmtId="0" fontId="39" fillId="43" borderId="0" xfId="0" applyFont="1" applyFill="1" applyAlignment="1">
      <alignment horizontal="center" wrapText="1"/>
    </xf>
    <xf numFmtId="0" fontId="36" fillId="43" borderId="0" xfId="0" applyFont="1" applyFill="1" applyAlignment="1">
      <alignment wrapText="1"/>
    </xf>
    <xf numFmtId="0" fontId="36" fillId="43" borderId="0" xfId="0" applyFont="1" applyFill="1" applyAlignment="1">
      <alignment horizontal="center" wrapText="1"/>
    </xf>
    <xf numFmtId="0" fontId="0" fillId="0" borderId="0" xfId="0" applyFont="1" applyAlignment="1">
      <alignment wrapText="1"/>
    </xf>
    <xf numFmtId="0" fontId="27" fillId="0" borderId="10" xfId="0" applyFont="1" applyFill="1" applyBorder="1" applyAlignment="1">
      <alignment wrapText="1"/>
    </xf>
    <xf numFmtId="2" fontId="19" fillId="43" borderId="10" xfId="70" applyNumberFormat="1" applyFont="1" applyFill="1" applyBorder="1" applyAlignment="1">
      <alignment horizontal="center"/>
      <protection/>
    </xf>
    <xf numFmtId="0" fontId="31" fillId="43" borderId="22" xfId="0" applyFont="1" applyFill="1" applyBorder="1" applyAlignment="1">
      <alignment horizontal="center" vertical="center" textRotation="90" wrapText="1"/>
    </xf>
    <xf numFmtId="2" fontId="36" fillId="0" borderId="20" xfId="0" applyNumberFormat="1" applyFont="1" applyFill="1" applyBorder="1" applyAlignment="1">
      <alignment horizontal="center" vertical="center" wrapText="1"/>
    </xf>
    <xf numFmtId="0" fontId="0" fillId="43" borderId="20" xfId="0" applyFont="1" applyFill="1" applyBorder="1" applyAlignment="1">
      <alignment wrapText="1"/>
    </xf>
    <xf numFmtId="0" fontId="31" fillId="43" borderId="10" xfId="0" applyFont="1" applyFill="1" applyBorder="1" applyAlignment="1">
      <alignment horizontal="center" vertical="center" textRotation="90" wrapText="1"/>
    </xf>
    <xf numFmtId="0" fontId="29" fillId="43" borderId="23" xfId="0" applyFont="1" applyFill="1" applyBorder="1" applyAlignment="1">
      <alignment horizontal="center" wrapText="1"/>
    </xf>
    <xf numFmtId="0" fontId="29" fillId="44" borderId="18" xfId="0" applyFont="1" applyFill="1" applyBorder="1" applyAlignment="1">
      <alignment horizontal="center" vertical="center" textRotation="90" wrapText="1"/>
    </xf>
    <xf numFmtId="1" fontId="27" fillId="44" borderId="10" xfId="0" applyNumberFormat="1" applyFont="1" applyFill="1" applyBorder="1" applyAlignment="1">
      <alignment horizontal="center" wrapText="1"/>
    </xf>
    <xf numFmtId="2" fontId="33" fillId="44" borderId="10" xfId="0" applyNumberFormat="1" applyFont="1" applyFill="1" applyBorder="1" applyAlignment="1">
      <alignment horizontal="center" wrapText="1"/>
    </xf>
    <xf numFmtId="2" fontId="37" fillId="44" borderId="10" xfId="0" applyNumberFormat="1" applyFont="1" applyFill="1" applyBorder="1" applyAlignment="1">
      <alignment horizontal="center" wrapText="1"/>
    </xf>
    <xf numFmtId="0" fontId="27" fillId="44" borderId="10" xfId="0" applyFont="1" applyFill="1" applyBorder="1" applyAlignment="1">
      <alignment wrapText="1"/>
    </xf>
    <xf numFmtId="0" fontId="31" fillId="44" borderId="17" xfId="0" applyFont="1" applyFill="1" applyBorder="1" applyAlignment="1">
      <alignment horizontal="center" vertical="center" textRotation="90" wrapText="1"/>
    </xf>
    <xf numFmtId="0" fontId="27" fillId="44" borderId="10" xfId="0" applyFont="1" applyFill="1" applyBorder="1" applyAlignment="1">
      <alignment horizontal="center" wrapText="1"/>
    </xf>
    <xf numFmtId="2" fontId="36" fillId="44" borderId="10" xfId="0" applyNumberFormat="1" applyFont="1" applyFill="1" applyBorder="1" applyAlignment="1">
      <alignment horizontal="center" vertical="center" wrapText="1"/>
    </xf>
    <xf numFmtId="2" fontId="35" fillId="44" borderId="10" xfId="0" applyNumberFormat="1" applyFont="1" applyFill="1" applyBorder="1" applyAlignment="1">
      <alignment horizontal="center" vertical="center" wrapText="1"/>
    </xf>
    <xf numFmtId="0" fontId="0" fillId="44" borderId="10" xfId="0" applyFont="1" applyFill="1" applyBorder="1" applyAlignment="1">
      <alignment wrapText="1"/>
    </xf>
    <xf numFmtId="2" fontId="34" fillId="43" borderId="21" xfId="0" applyNumberFormat="1" applyFont="1" applyFill="1" applyBorder="1" applyAlignment="1">
      <alignment horizontal="center" wrapText="1"/>
    </xf>
    <xf numFmtId="0" fontId="0" fillId="43" borderId="0" xfId="0" applyFill="1" applyAlignment="1">
      <alignment/>
    </xf>
    <xf numFmtId="2" fontId="34" fillId="45" borderId="10" xfId="0" applyNumberFormat="1" applyFont="1" applyFill="1" applyBorder="1" applyAlignment="1">
      <alignment horizontal="center" wrapText="1"/>
    </xf>
    <xf numFmtId="2" fontId="36" fillId="45" borderId="10" xfId="0" applyNumberFormat="1" applyFont="1" applyFill="1" applyBorder="1" applyAlignment="1">
      <alignment horizontal="center" vertical="center" wrapText="1"/>
    </xf>
    <xf numFmtId="0" fontId="27" fillId="45" borderId="20" xfId="0" applyFont="1" applyFill="1" applyBorder="1" applyAlignment="1">
      <alignment horizontal="center" wrapText="1"/>
    </xf>
    <xf numFmtId="0" fontId="32" fillId="45" borderId="10" xfId="0" applyFont="1" applyFill="1" applyBorder="1" applyAlignment="1">
      <alignment horizontal="center" vertical="top" wrapText="1"/>
    </xf>
    <xf numFmtId="0" fontId="36" fillId="45" borderId="21" xfId="0" applyFont="1" applyFill="1" applyBorder="1" applyAlignment="1">
      <alignment vertical="center" wrapText="1"/>
    </xf>
    <xf numFmtId="0" fontId="19" fillId="45" borderId="10" xfId="71" applyFont="1" applyFill="1" applyBorder="1" applyAlignment="1">
      <alignment horizontal="center"/>
      <protection/>
    </xf>
    <xf numFmtId="2" fontId="19" fillId="45" borderId="10" xfId="70" applyNumberFormat="1" applyFont="1" applyFill="1" applyBorder="1" applyAlignment="1">
      <alignment horizontal="center"/>
      <protection/>
    </xf>
    <xf numFmtId="2" fontId="37" fillId="45" borderId="10" xfId="0" applyNumberFormat="1" applyFont="1" applyFill="1" applyBorder="1" applyAlignment="1">
      <alignment horizontal="center" wrapText="1"/>
    </xf>
    <xf numFmtId="2" fontId="36" fillId="45" borderId="20" xfId="0" applyNumberFormat="1" applyFont="1" applyFill="1" applyBorder="1" applyAlignment="1">
      <alignment horizontal="center" vertical="center" wrapText="1"/>
    </xf>
    <xf numFmtId="187" fontId="19" fillId="45" borderId="10" xfId="78" applyFont="1" applyFill="1" applyBorder="1" applyAlignment="1">
      <alignment horizontal="center"/>
    </xf>
    <xf numFmtId="0" fontId="20" fillId="42" borderId="10" xfId="70" applyFont="1" applyFill="1" applyBorder="1" applyAlignment="1">
      <alignment horizontal="center"/>
      <protection/>
    </xf>
    <xf numFmtId="0" fontId="20" fillId="42" borderId="10" xfId="78" applyNumberFormat="1" applyFont="1" applyFill="1" applyBorder="1" applyAlignment="1">
      <alignment horizontal="center"/>
    </xf>
    <xf numFmtId="2" fontId="20" fillId="42" borderId="10" xfId="78" applyNumberFormat="1" applyFont="1" applyFill="1" applyBorder="1" applyAlignment="1">
      <alignment horizontal="center"/>
    </xf>
    <xf numFmtId="0" fontId="41" fillId="42" borderId="10" xfId="71" applyFont="1" applyFill="1" applyBorder="1" applyAlignment="1">
      <alignment horizontal="center"/>
      <protection/>
    </xf>
    <xf numFmtId="0" fontId="19" fillId="42" borderId="10" xfId="71" applyFont="1" applyFill="1" applyBorder="1" applyAlignment="1">
      <alignment horizontal="center" wrapText="1"/>
      <protection/>
    </xf>
    <xf numFmtId="0" fontId="24" fillId="42" borderId="10" xfId="71" applyFont="1" applyFill="1" applyBorder="1" applyAlignment="1">
      <alignment horizontal="center" wrapText="1"/>
      <protection/>
    </xf>
    <xf numFmtId="0" fontId="39" fillId="43" borderId="0" xfId="0" applyFont="1" applyFill="1" applyAlignment="1">
      <alignment horizontal="center"/>
    </xf>
    <xf numFmtId="2" fontId="42" fillId="45" borderId="10" xfId="0" applyNumberFormat="1" applyFont="1" applyFill="1" applyBorder="1" applyAlignment="1">
      <alignment horizontal="center" vertical="center" wrapText="1"/>
    </xf>
    <xf numFmtId="2" fontId="42" fillId="0" borderId="10" xfId="0" applyNumberFormat="1" applyFont="1" applyFill="1" applyBorder="1" applyAlignment="1">
      <alignment horizontal="center" vertical="center" wrapText="1"/>
    </xf>
    <xf numFmtId="0" fontId="31" fillId="43" borderId="10" xfId="0" applyFont="1" applyFill="1" applyBorder="1" applyAlignment="1">
      <alignment horizontal="center" wrapText="1"/>
    </xf>
    <xf numFmtId="0" fontId="35" fillId="0" borderId="21" xfId="0" applyFont="1" applyFill="1" applyBorder="1" applyAlignment="1">
      <alignment vertical="center" wrapText="1"/>
    </xf>
    <xf numFmtId="2" fontId="36" fillId="43" borderId="20" xfId="0" applyNumberFormat="1" applyFont="1" applyFill="1" applyBorder="1" applyAlignment="1">
      <alignment horizontal="center" vertical="center" wrapText="1"/>
    </xf>
    <xf numFmtId="0" fontId="19" fillId="42" borderId="10" xfId="0" applyFont="1" applyFill="1" applyBorder="1" applyAlignment="1">
      <alignment horizontal="center" vertical="center" textRotation="90" wrapText="1"/>
    </xf>
    <xf numFmtId="0" fontId="19" fillId="42" borderId="10" xfId="0" applyFont="1" applyFill="1" applyBorder="1" applyAlignment="1">
      <alignment horizontal="center" vertical="center" wrapText="1"/>
    </xf>
    <xf numFmtId="0" fontId="19" fillId="42" borderId="20" xfId="0" applyFont="1" applyFill="1" applyBorder="1" applyAlignment="1">
      <alignment horizontal="center" vertical="center" wrapText="1"/>
    </xf>
    <xf numFmtId="0" fontId="19" fillId="42" borderId="21" xfId="0" applyFont="1" applyFill="1" applyBorder="1" applyAlignment="1">
      <alignment horizontal="center" vertical="center" wrapText="1"/>
    </xf>
    <xf numFmtId="0" fontId="19" fillId="42" borderId="13" xfId="0" applyFont="1" applyFill="1" applyBorder="1" applyAlignment="1">
      <alignment horizontal="center" vertical="center" wrapText="1"/>
    </xf>
    <xf numFmtId="0" fontId="24" fillId="42" borderId="20" xfId="0" applyFont="1" applyFill="1" applyBorder="1" applyAlignment="1">
      <alignment horizontal="center" vertical="center" wrapText="1"/>
    </xf>
    <xf numFmtId="0" fontId="24" fillId="42" borderId="21" xfId="0" applyFont="1" applyFill="1" applyBorder="1" applyAlignment="1">
      <alignment horizontal="center" vertical="center" wrapText="1"/>
    </xf>
    <xf numFmtId="0" fontId="24" fillId="42" borderId="13" xfId="0" applyFont="1" applyFill="1" applyBorder="1" applyAlignment="1">
      <alignment horizontal="center" vertical="center" wrapText="1"/>
    </xf>
    <xf numFmtId="0" fontId="19" fillId="42" borderId="24" xfId="0" applyFont="1" applyFill="1" applyBorder="1" applyAlignment="1">
      <alignment horizontal="center" vertical="center" textRotation="90" wrapText="1"/>
    </xf>
    <xf numFmtId="0" fontId="19" fillId="42" borderId="11" xfId="0" applyFont="1" applyFill="1" applyBorder="1" applyAlignment="1">
      <alignment horizontal="center" vertical="center" textRotation="90" wrapText="1"/>
    </xf>
    <xf numFmtId="0" fontId="19" fillId="42" borderId="24" xfId="0" applyFont="1" applyFill="1" applyBorder="1" applyAlignment="1">
      <alignment horizontal="center" vertical="center" wrapText="1"/>
    </xf>
    <xf numFmtId="0" fontId="19" fillId="42" borderId="11" xfId="0" applyFont="1" applyFill="1" applyBorder="1" applyAlignment="1">
      <alignment horizontal="center" vertical="center" wrapText="1"/>
    </xf>
    <xf numFmtId="2" fontId="19" fillId="42" borderId="10" xfId="0" applyNumberFormat="1" applyFont="1" applyFill="1" applyBorder="1" applyAlignment="1">
      <alignment horizontal="center" vertical="center" textRotation="90" wrapText="1"/>
    </xf>
    <xf numFmtId="0" fontId="22" fillId="42" borderId="0" xfId="70" applyFont="1" applyFill="1" applyAlignment="1">
      <alignment/>
      <protection/>
    </xf>
    <xf numFmtId="0" fontId="39" fillId="43" borderId="0" xfId="0" applyFont="1" applyFill="1" applyAlignment="1">
      <alignment horizontal="center"/>
    </xf>
    <xf numFmtId="0" fontId="0" fillId="43" borderId="0" xfId="0" applyFont="1" applyFill="1" applyAlignment="1">
      <alignment horizontal="center"/>
    </xf>
    <xf numFmtId="0" fontId="40" fillId="0" borderId="0" xfId="0" applyFont="1" applyAlignment="1">
      <alignment horizontal="left" wrapText="1"/>
    </xf>
    <xf numFmtId="0" fontId="26" fillId="43" borderId="25" xfId="0" applyFont="1" applyFill="1" applyBorder="1" applyAlignment="1">
      <alignment horizontal="center" vertical="center" wrapText="1"/>
    </xf>
    <xf numFmtId="0" fontId="26" fillId="43" borderId="0" xfId="0" applyFont="1" applyFill="1" applyBorder="1" applyAlignment="1">
      <alignment horizontal="center" vertical="center" wrapText="1"/>
    </xf>
    <xf numFmtId="0" fontId="26" fillId="43" borderId="14" xfId="0" applyFont="1" applyFill="1" applyBorder="1" applyAlignment="1">
      <alignment horizontal="center" vertical="center" wrapText="1"/>
    </xf>
    <xf numFmtId="0" fontId="26" fillId="43" borderId="16" xfId="0" applyFont="1" applyFill="1" applyBorder="1" applyAlignment="1">
      <alignment horizontal="center" vertical="center" wrapText="1"/>
    </xf>
    <xf numFmtId="0" fontId="29" fillId="43" borderId="26" xfId="0" applyFont="1" applyFill="1" applyBorder="1" applyAlignment="1">
      <alignment horizontal="center" wrapText="1"/>
    </xf>
    <xf numFmtId="0" fontId="29" fillId="43" borderId="27" xfId="0" applyFont="1" applyFill="1" applyBorder="1" applyAlignment="1">
      <alignment horizontal="center" wrapText="1"/>
    </xf>
    <xf numFmtId="0" fontId="30" fillId="43" borderId="26" xfId="0" applyFont="1" applyFill="1" applyBorder="1" applyAlignment="1">
      <alignment horizontal="center" wrapText="1"/>
    </xf>
    <xf numFmtId="0" fontId="30" fillId="43" borderId="23" xfId="0" applyFont="1" applyFill="1" applyBorder="1" applyAlignment="1">
      <alignment horizontal="center" wrapText="1"/>
    </xf>
    <xf numFmtId="0" fontId="0" fillId="43" borderId="23" xfId="0" applyFont="1" applyFill="1" applyBorder="1" applyAlignment="1">
      <alignment wrapText="1"/>
    </xf>
    <xf numFmtId="0" fontId="0" fillId="43" borderId="25" xfId="0" applyFont="1" applyFill="1" applyBorder="1" applyAlignment="1">
      <alignment wrapText="1"/>
    </xf>
    <xf numFmtId="2" fontId="36" fillId="0" borderId="21" xfId="0" applyNumberFormat="1" applyFont="1" applyFill="1" applyBorder="1" applyAlignment="1">
      <alignment horizontal="center" vertical="center" wrapText="1"/>
    </xf>
    <xf numFmtId="2" fontId="35" fillId="43" borderId="21" xfId="0" applyNumberFormat="1" applyFont="1" applyFill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_г.п. Некрасовский верно" xfId="70"/>
    <cellStyle name="Обычный_Лист1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67"/>
  <sheetViews>
    <sheetView zoomScale="80" zoomScaleNormal="80" zoomScalePageLayoutView="0" workbookViewId="0" topLeftCell="A1">
      <pane xSplit="3" ySplit="3" topLeftCell="D4" activePane="bottomRight" state="frozen"/>
      <selection pane="topLeft" activeCell="A1" sqref="A1"/>
      <selection pane="topRight" activeCell="E1" sqref="E1"/>
      <selection pane="bottomLeft" activeCell="A9" sqref="A9"/>
      <selection pane="bottomRight" activeCell="T20" sqref="T20"/>
    </sheetView>
  </sheetViews>
  <sheetFormatPr defaultColWidth="9.140625" defaultRowHeight="12.75"/>
  <cols>
    <col min="1" max="1" width="4.421875" style="2" customWidth="1"/>
    <col min="2" max="2" width="4.00390625" style="3" customWidth="1"/>
    <col min="3" max="3" width="49.7109375" style="3" customWidth="1"/>
    <col min="4" max="4" width="22.00390625" style="2" customWidth="1"/>
    <col min="5" max="5" width="22.00390625" style="2" hidden="1" customWidth="1"/>
    <col min="6" max="6" width="23.00390625" style="2" hidden="1" customWidth="1"/>
    <col min="7" max="7" width="9.00390625" style="2" customWidth="1"/>
    <col min="8" max="8" width="9.57421875" style="2" customWidth="1"/>
    <col min="9" max="9" width="12.57421875" style="3" customWidth="1"/>
    <col min="10" max="11" width="12.8515625" style="3" customWidth="1"/>
    <col min="12" max="12" width="9.57421875" style="2" customWidth="1"/>
    <col min="13" max="15" width="11.140625" style="2" customWidth="1"/>
    <col min="16" max="16" width="10.57421875" style="2" customWidth="1"/>
    <col min="17" max="18" width="11.140625" style="2" customWidth="1"/>
    <col min="19" max="19" width="7.7109375" style="2" customWidth="1"/>
    <col min="20" max="20" width="14.7109375" style="4" customWidth="1"/>
    <col min="21" max="21" width="12.421875" style="4" customWidth="1"/>
    <col min="22" max="23" width="13.00390625" style="4" customWidth="1"/>
    <col min="24" max="24" width="11.00390625" style="2" customWidth="1"/>
    <col min="25" max="25" width="7.57421875" style="2" customWidth="1"/>
    <col min="26" max="27" width="7.7109375" style="2" customWidth="1"/>
    <col min="28" max="28" width="7.140625" style="2" customWidth="1"/>
    <col min="29" max="31" width="8.00390625" style="2" customWidth="1"/>
    <col min="32" max="42" width="8.7109375" style="2" customWidth="1"/>
    <col min="43" max="43" width="13.7109375" style="2" customWidth="1"/>
    <col min="44" max="44" width="14.57421875" style="2" customWidth="1"/>
    <col min="45" max="46" width="8.7109375" style="2" customWidth="1"/>
    <col min="47" max="47" width="20.421875" style="2" customWidth="1"/>
    <col min="48" max="48" width="11.421875" style="2" customWidth="1"/>
    <col min="49" max="49" width="10.8515625" style="3" customWidth="1"/>
    <col min="50" max="50" width="11.8515625" style="3" customWidth="1"/>
    <col min="51" max="51" width="11.57421875" style="3" customWidth="1"/>
    <col min="52" max="52" width="9.140625" style="3" customWidth="1"/>
    <col min="53" max="53" width="10.7109375" style="3" customWidth="1"/>
    <col min="54" max="54" width="11.8515625" style="3" customWidth="1"/>
    <col min="55" max="55" width="11.00390625" style="3" customWidth="1"/>
    <col min="56" max="56" width="11.8515625" style="3" customWidth="1"/>
    <col min="57" max="57" width="11.00390625" style="3" hidden="1" customWidth="1"/>
    <col min="58" max="59" width="11.00390625" style="3" customWidth="1"/>
    <col min="60" max="60" width="11.7109375" style="2" customWidth="1"/>
    <col min="61" max="61" width="11.421875" style="3" customWidth="1"/>
    <col min="62" max="62" width="9.140625" style="3" customWidth="1"/>
    <col min="63" max="111" width="9.140625" style="32" customWidth="1"/>
    <col min="112" max="16384" width="9.140625" style="3" customWidth="1"/>
  </cols>
  <sheetData>
    <row r="1" spans="1:111" s="8" customFormat="1" ht="76.5" customHeight="1">
      <c r="A1" s="167" t="s">
        <v>0</v>
      </c>
      <c r="B1" s="167"/>
      <c r="C1" s="167" t="s">
        <v>32</v>
      </c>
      <c r="D1" s="176" t="s">
        <v>31</v>
      </c>
      <c r="E1" s="176" t="s">
        <v>69</v>
      </c>
      <c r="F1" s="176" t="s">
        <v>70</v>
      </c>
      <c r="G1" s="167" t="s">
        <v>1</v>
      </c>
      <c r="H1" s="167" t="s">
        <v>2</v>
      </c>
      <c r="I1" s="167" t="s">
        <v>33</v>
      </c>
      <c r="J1" s="167"/>
      <c r="K1" s="167"/>
      <c r="L1" s="166" t="s">
        <v>3</v>
      </c>
      <c r="M1" s="167" t="s">
        <v>4</v>
      </c>
      <c r="N1" s="167" t="s">
        <v>5</v>
      </c>
      <c r="O1" s="167" t="s">
        <v>257</v>
      </c>
      <c r="P1" s="166" t="s">
        <v>6</v>
      </c>
      <c r="Q1" s="174" t="s">
        <v>7</v>
      </c>
      <c r="R1" s="174" t="s">
        <v>36</v>
      </c>
      <c r="S1" s="174" t="s">
        <v>37</v>
      </c>
      <c r="T1" s="178" t="s">
        <v>38</v>
      </c>
      <c r="U1" s="171" t="s">
        <v>74</v>
      </c>
      <c r="V1" s="172"/>
      <c r="W1" s="173"/>
      <c r="X1" s="166" t="s">
        <v>39</v>
      </c>
      <c r="Y1" s="168" t="s">
        <v>45</v>
      </c>
      <c r="Z1" s="169"/>
      <c r="AA1" s="169"/>
      <c r="AB1" s="169"/>
      <c r="AC1" s="169"/>
      <c r="AD1" s="169"/>
      <c r="AE1" s="169"/>
      <c r="AF1" s="169"/>
      <c r="AG1" s="169"/>
      <c r="AH1" s="169"/>
      <c r="AI1" s="170"/>
      <c r="AJ1" s="168" t="s">
        <v>49</v>
      </c>
      <c r="AK1" s="169"/>
      <c r="AL1" s="169"/>
      <c r="AM1" s="170"/>
      <c r="AN1" s="168" t="s">
        <v>54</v>
      </c>
      <c r="AO1" s="169"/>
      <c r="AP1" s="170"/>
      <c r="AQ1" s="174" t="s">
        <v>56</v>
      </c>
      <c r="AR1" s="176" t="s">
        <v>57</v>
      </c>
      <c r="AS1" s="174" t="s">
        <v>65</v>
      </c>
      <c r="AT1" s="174" t="s">
        <v>66</v>
      </c>
      <c r="AU1" s="176" t="s">
        <v>58</v>
      </c>
      <c r="AV1" s="174" t="s">
        <v>73</v>
      </c>
      <c r="AW1" s="176" t="s">
        <v>59</v>
      </c>
      <c r="AX1" s="176" t="s">
        <v>60</v>
      </c>
      <c r="AY1" s="168" t="s">
        <v>61</v>
      </c>
      <c r="AZ1" s="169"/>
      <c r="BA1" s="169"/>
      <c r="BB1" s="169"/>
      <c r="BC1" s="170"/>
      <c r="BD1" s="176" t="s">
        <v>30</v>
      </c>
      <c r="BE1" s="176" t="s">
        <v>62</v>
      </c>
      <c r="BF1" s="176" t="s">
        <v>64</v>
      </c>
      <c r="BG1" s="167" t="s">
        <v>77</v>
      </c>
      <c r="BH1" s="167" t="s">
        <v>11</v>
      </c>
      <c r="BI1" s="167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</row>
    <row r="2" spans="1:111" s="8" customFormat="1" ht="101.25" customHeight="1">
      <c r="A2" s="167"/>
      <c r="B2" s="167"/>
      <c r="C2" s="167"/>
      <c r="D2" s="177"/>
      <c r="E2" s="177"/>
      <c r="F2" s="177"/>
      <c r="G2" s="167"/>
      <c r="H2" s="167"/>
      <c r="I2" s="10" t="s">
        <v>34</v>
      </c>
      <c r="J2" s="10" t="s">
        <v>35</v>
      </c>
      <c r="K2" s="9" t="s">
        <v>12</v>
      </c>
      <c r="L2" s="166"/>
      <c r="M2" s="167"/>
      <c r="N2" s="167"/>
      <c r="O2" s="167"/>
      <c r="P2" s="166"/>
      <c r="Q2" s="175"/>
      <c r="R2" s="175"/>
      <c r="S2" s="175"/>
      <c r="T2" s="178"/>
      <c r="U2" s="64" t="s">
        <v>75</v>
      </c>
      <c r="V2" s="64" t="s">
        <v>76</v>
      </c>
      <c r="W2" s="66" t="s">
        <v>78</v>
      </c>
      <c r="X2" s="166"/>
      <c r="Y2" s="42" t="s">
        <v>8</v>
      </c>
      <c r="Z2" s="43" t="s">
        <v>40</v>
      </c>
      <c r="AA2" s="42" t="s">
        <v>42</v>
      </c>
      <c r="AB2" s="42" t="s">
        <v>9</v>
      </c>
      <c r="AC2" s="42" t="s">
        <v>41</v>
      </c>
      <c r="AD2" s="42" t="s">
        <v>43</v>
      </c>
      <c r="AE2" s="43" t="s">
        <v>44</v>
      </c>
      <c r="AF2" s="42" t="s">
        <v>10</v>
      </c>
      <c r="AG2" s="42" t="s">
        <v>46</v>
      </c>
      <c r="AH2" s="42" t="s">
        <v>47</v>
      </c>
      <c r="AI2" s="42" t="s">
        <v>48</v>
      </c>
      <c r="AJ2" s="42" t="s">
        <v>50</v>
      </c>
      <c r="AK2" s="42" t="s">
        <v>51</v>
      </c>
      <c r="AL2" s="42" t="s">
        <v>52</v>
      </c>
      <c r="AM2" s="42" t="s">
        <v>53</v>
      </c>
      <c r="AN2" s="42" t="s">
        <v>55</v>
      </c>
      <c r="AO2" s="42" t="s">
        <v>41</v>
      </c>
      <c r="AP2" s="42" t="s">
        <v>9</v>
      </c>
      <c r="AQ2" s="175"/>
      <c r="AR2" s="177"/>
      <c r="AS2" s="175"/>
      <c r="AT2" s="175"/>
      <c r="AU2" s="177"/>
      <c r="AV2" s="175"/>
      <c r="AW2" s="177"/>
      <c r="AX2" s="177"/>
      <c r="AY2" s="7" t="s">
        <v>13</v>
      </c>
      <c r="AZ2" s="7" t="s">
        <v>14</v>
      </c>
      <c r="BA2" s="7" t="s">
        <v>15</v>
      </c>
      <c r="BB2" s="7" t="s">
        <v>16</v>
      </c>
      <c r="BC2" s="11" t="s">
        <v>12</v>
      </c>
      <c r="BD2" s="177"/>
      <c r="BE2" s="177"/>
      <c r="BF2" s="177"/>
      <c r="BG2" s="167"/>
      <c r="BH2" s="6" t="s">
        <v>17</v>
      </c>
      <c r="BI2" s="6" t="s">
        <v>63</v>
      </c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</row>
    <row r="3" spans="1:111" s="5" customFormat="1" ht="12.75">
      <c r="A3" s="12">
        <v>1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  <c r="H3" s="12">
        <v>8</v>
      </c>
      <c r="I3" s="12">
        <v>9</v>
      </c>
      <c r="J3" s="12">
        <v>10</v>
      </c>
      <c r="K3" s="12">
        <v>11</v>
      </c>
      <c r="L3" s="12">
        <v>12</v>
      </c>
      <c r="M3" s="12">
        <v>13</v>
      </c>
      <c r="N3" s="12">
        <v>14</v>
      </c>
      <c r="O3" s="12"/>
      <c r="P3" s="12">
        <v>15</v>
      </c>
      <c r="Q3" s="12">
        <v>16</v>
      </c>
      <c r="R3" s="12">
        <v>17</v>
      </c>
      <c r="S3" s="12">
        <v>18</v>
      </c>
      <c r="T3" s="12">
        <v>19</v>
      </c>
      <c r="U3" s="67">
        <v>20</v>
      </c>
      <c r="V3" s="67">
        <v>21</v>
      </c>
      <c r="W3" s="67">
        <v>22</v>
      </c>
      <c r="X3" s="12">
        <v>23</v>
      </c>
      <c r="Y3" s="12">
        <v>24</v>
      </c>
      <c r="Z3" s="12">
        <v>25</v>
      </c>
      <c r="AA3" s="12">
        <v>26</v>
      </c>
      <c r="AB3" s="12">
        <v>27</v>
      </c>
      <c r="AC3" s="12">
        <v>28</v>
      </c>
      <c r="AD3" s="12">
        <v>29</v>
      </c>
      <c r="AE3" s="12">
        <v>30</v>
      </c>
      <c r="AF3" s="12">
        <v>31</v>
      </c>
      <c r="AG3" s="12">
        <v>32</v>
      </c>
      <c r="AH3" s="12">
        <v>33</v>
      </c>
      <c r="AI3" s="12">
        <v>34</v>
      </c>
      <c r="AJ3" s="12">
        <v>35</v>
      </c>
      <c r="AK3" s="12">
        <v>36</v>
      </c>
      <c r="AL3" s="12">
        <v>37</v>
      </c>
      <c r="AM3" s="12">
        <v>38</v>
      </c>
      <c r="AN3" s="12">
        <v>39</v>
      </c>
      <c r="AO3" s="12">
        <v>40</v>
      </c>
      <c r="AP3" s="12">
        <v>41</v>
      </c>
      <c r="AQ3" s="12">
        <v>42</v>
      </c>
      <c r="AR3" s="12">
        <v>43</v>
      </c>
      <c r="AS3" s="12">
        <v>44</v>
      </c>
      <c r="AT3" s="12">
        <v>45</v>
      </c>
      <c r="AU3" s="12">
        <v>46</v>
      </c>
      <c r="AV3" s="12">
        <v>47</v>
      </c>
      <c r="AW3" s="12">
        <v>48</v>
      </c>
      <c r="AX3" s="12">
        <v>49</v>
      </c>
      <c r="AY3" s="44">
        <v>50</v>
      </c>
      <c r="AZ3" s="44">
        <v>51</v>
      </c>
      <c r="BA3" s="44">
        <v>52</v>
      </c>
      <c r="BB3" s="44">
        <v>53</v>
      </c>
      <c r="BC3" s="44">
        <v>54</v>
      </c>
      <c r="BD3" s="12">
        <v>55</v>
      </c>
      <c r="BE3" s="12">
        <v>56</v>
      </c>
      <c r="BF3" s="12">
        <v>57</v>
      </c>
      <c r="BG3" s="12">
        <v>58</v>
      </c>
      <c r="BH3" s="12">
        <v>59</v>
      </c>
      <c r="BI3" s="12">
        <v>60</v>
      </c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</row>
    <row r="4" spans="1:61" ht="15" customHeight="1">
      <c r="A4" s="13"/>
      <c r="B4" s="14"/>
      <c r="C4" s="15" t="s">
        <v>123</v>
      </c>
      <c r="D4" s="15"/>
      <c r="E4" s="15"/>
      <c r="F4" s="15"/>
      <c r="G4" s="15"/>
      <c r="H4" s="15"/>
      <c r="I4" s="17"/>
      <c r="J4" s="17"/>
      <c r="K4" s="17"/>
      <c r="L4" s="16"/>
      <c r="M4" s="16"/>
      <c r="N4" s="16"/>
      <c r="O4" s="16"/>
      <c r="P4" s="16"/>
      <c r="Q4" s="16"/>
      <c r="R4" s="16"/>
      <c r="S4" s="16"/>
      <c r="T4" s="1"/>
      <c r="U4" s="1"/>
      <c r="V4" s="1"/>
      <c r="W4" s="1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4"/>
      <c r="AX4" s="14"/>
      <c r="AY4" s="14"/>
      <c r="AZ4" s="14"/>
      <c r="BA4" s="14"/>
      <c r="BB4" s="14"/>
      <c r="BC4" s="14"/>
      <c r="BD4" s="14"/>
      <c r="BE4" s="14"/>
      <c r="BF4" s="1"/>
      <c r="BG4" s="1"/>
      <c r="BH4" s="16"/>
      <c r="BI4" s="18"/>
    </row>
    <row r="5" spans="1:61" ht="12.75">
      <c r="A5" s="13">
        <v>1</v>
      </c>
      <c r="B5" s="16">
        <v>1</v>
      </c>
      <c r="C5" s="19" t="s">
        <v>251</v>
      </c>
      <c r="D5" s="16" t="s">
        <v>82</v>
      </c>
      <c r="E5" s="16"/>
      <c r="F5" s="16"/>
      <c r="G5" s="16">
        <v>1986</v>
      </c>
      <c r="H5" s="16">
        <f>2021-G5</f>
        <v>35</v>
      </c>
      <c r="I5" s="70">
        <v>1970.1</v>
      </c>
      <c r="J5" s="20">
        <v>0</v>
      </c>
      <c r="K5" s="20">
        <f aca="true" t="shared" si="0" ref="K5:K10">I5+J5</f>
        <v>1970.1</v>
      </c>
      <c r="L5" s="16" t="s">
        <v>18</v>
      </c>
      <c r="M5" s="16">
        <v>9</v>
      </c>
      <c r="N5" s="16">
        <v>1</v>
      </c>
      <c r="O5" s="16">
        <v>1</v>
      </c>
      <c r="P5" s="16">
        <v>36</v>
      </c>
      <c r="Q5" s="16">
        <v>10</v>
      </c>
      <c r="R5" s="16" t="s">
        <v>28</v>
      </c>
      <c r="S5" s="16">
        <v>1</v>
      </c>
      <c r="T5" s="1">
        <v>269.9</v>
      </c>
      <c r="U5" s="1" t="s">
        <v>19</v>
      </c>
      <c r="V5" s="1" t="s">
        <v>19</v>
      </c>
      <c r="W5" s="1" t="s">
        <v>20</v>
      </c>
      <c r="X5" s="16">
        <v>91</v>
      </c>
      <c r="Y5" s="16">
        <v>4.33</v>
      </c>
      <c r="Z5" s="16">
        <f aca="true" t="shared" si="1" ref="Z5:Z10">SUM(Y5,AC5)</f>
        <v>7.5600000000000005</v>
      </c>
      <c r="AA5" s="16" t="s">
        <v>20</v>
      </c>
      <c r="AB5" s="16" t="s">
        <v>19</v>
      </c>
      <c r="AC5" s="16">
        <v>3.23</v>
      </c>
      <c r="AD5" s="16" t="s">
        <v>19</v>
      </c>
      <c r="AE5" s="16" t="s">
        <v>20</v>
      </c>
      <c r="AF5" s="16" t="s">
        <v>20</v>
      </c>
      <c r="AG5" s="16" t="s">
        <v>20</v>
      </c>
      <c r="AH5" s="16" t="s">
        <v>20</v>
      </c>
      <c r="AI5" s="16" t="s">
        <v>20</v>
      </c>
      <c r="AJ5" s="16" t="s">
        <v>19</v>
      </c>
      <c r="AK5" s="16" t="s">
        <v>20</v>
      </c>
      <c r="AL5" s="16" t="s">
        <v>19</v>
      </c>
      <c r="AM5" s="16" t="s">
        <v>20</v>
      </c>
      <c r="AN5" s="16" t="s">
        <v>20</v>
      </c>
      <c r="AO5" s="16" t="s">
        <v>20</v>
      </c>
      <c r="AP5" s="16" t="s">
        <v>20</v>
      </c>
      <c r="AQ5" s="16" t="s">
        <v>29</v>
      </c>
      <c r="AR5" s="16" t="s">
        <v>67</v>
      </c>
      <c r="AS5" s="16" t="s">
        <v>19</v>
      </c>
      <c r="AT5" s="16" t="s">
        <v>20</v>
      </c>
      <c r="AU5" s="157" t="s">
        <v>263</v>
      </c>
      <c r="AV5" s="37" t="s">
        <v>256</v>
      </c>
      <c r="AW5" s="37">
        <f>(K5+T5)/M5</f>
        <v>248.88888888888889</v>
      </c>
      <c r="AX5" s="1">
        <v>81.1021</v>
      </c>
      <c r="AY5" s="1">
        <v>81.10208600000001</v>
      </c>
      <c r="AZ5" s="1">
        <v>0</v>
      </c>
      <c r="BA5" s="1">
        <v>0</v>
      </c>
      <c r="BB5" s="1">
        <v>1.399999998596968E-05</v>
      </c>
      <c r="BC5" s="45">
        <f aca="true" t="shared" si="2" ref="BC5:BC10">AY5+AZ5+BA5+BB5</f>
        <v>81.10210000000001</v>
      </c>
      <c r="BD5" s="38">
        <v>0</v>
      </c>
      <c r="BE5" s="38"/>
      <c r="BF5" s="1">
        <v>310.8</v>
      </c>
      <c r="BG5" s="1">
        <v>0</v>
      </c>
      <c r="BH5" s="16" t="s">
        <v>21</v>
      </c>
      <c r="BI5" s="72">
        <f aca="true" t="shared" si="3" ref="BI5:BI10">AW5</f>
        <v>248.88888888888889</v>
      </c>
    </row>
    <row r="6" spans="1:61" ht="12.75">
      <c r="A6" s="13">
        <v>2</v>
      </c>
      <c r="B6" s="16">
        <v>2</v>
      </c>
      <c r="C6" s="19" t="s">
        <v>252</v>
      </c>
      <c r="D6" s="16" t="s">
        <v>82</v>
      </c>
      <c r="E6" s="16"/>
      <c r="F6" s="16"/>
      <c r="G6" s="16">
        <v>1986</v>
      </c>
      <c r="H6" s="16">
        <f>2021-G6</f>
        <v>35</v>
      </c>
      <c r="I6" s="70">
        <v>2011.4</v>
      </c>
      <c r="J6" s="20">
        <v>0</v>
      </c>
      <c r="K6" s="20">
        <f t="shared" si="0"/>
        <v>2011.4</v>
      </c>
      <c r="L6" s="16" t="s">
        <v>18</v>
      </c>
      <c r="M6" s="16">
        <v>9</v>
      </c>
      <c r="N6" s="16">
        <v>1</v>
      </c>
      <c r="O6" s="16">
        <v>1</v>
      </c>
      <c r="P6" s="16">
        <v>36</v>
      </c>
      <c r="Q6" s="16">
        <v>10</v>
      </c>
      <c r="R6" s="16" t="s">
        <v>28</v>
      </c>
      <c r="S6" s="16">
        <v>1</v>
      </c>
      <c r="T6" s="1">
        <v>272</v>
      </c>
      <c r="U6" s="1" t="s">
        <v>19</v>
      </c>
      <c r="V6" s="1" t="s">
        <v>19</v>
      </c>
      <c r="W6" s="1" t="s">
        <v>20</v>
      </c>
      <c r="X6" s="16">
        <v>100</v>
      </c>
      <c r="Y6" s="16">
        <v>4.33</v>
      </c>
      <c r="Z6" s="16">
        <f t="shared" si="1"/>
        <v>7.5600000000000005</v>
      </c>
      <c r="AA6" s="16" t="s">
        <v>20</v>
      </c>
      <c r="AB6" s="16" t="s">
        <v>19</v>
      </c>
      <c r="AC6" s="16">
        <v>3.23</v>
      </c>
      <c r="AD6" s="16" t="s">
        <v>19</v>
      </c>
      <c r="AE6" s="16" t="s">
        <v>20</v>
      </c>
      <c r="AF6" s="16" t="s">
        <v>20</v>
      </c>
      <c r="AG6" s="16" t="s">
        <v>20</v>
      </c>
      <c r="AH6" s="16" t="s">
        <v>20</v>
      </c>
      <c r="AI6" s="16" t="s">
        <v>20</v>
      </c>
      <c r="AJ6" s="16" t="s">
        <v>19</v>
      </c>
      <c r="AK6" s="16" t="s">
        <v>20</v>
      </c>
      <c r="AL6" s="16" t="s">
        <v>19</v>
      </c>
      <c r="AM6" s="16" t="s">
        <v>20</v>
      </c>
      <c r="AN6" s="16" t="s">
        <v>20</v>
      </c>
      <c r="AO6" s="16" t="s">
        <v>20</v>
      </c>
      <c r="AP6" s="16" t="s">
        <v>20</v>
      </c>
      <c r="AQ6" s="16" t="s">
        <v>29</v>
      </c>
      <c r="AR6" s="16" t="s">
        <v>67</v>
      </c>
      <c r="AS6" s="16" t="s">
        <v>19</v>
      </c>
      <c r="AT6" s="16" t="s">
        <v>20</v>
      </c>
      <c r="AU6" s="157" t="s">
        <v>263</v>
      </c>
      <c r="AV6" s="37" t="s">
        <v>256</v>
      </c>
      <c r="AW6" s="37">
        <f>(K6+T6)/M6</f>
        <v>253.7111111111111</v>
      </c>
      <c r="AX6" s="1">
        <v>81.0821</v>
      </c>
      <c r="AY6" s="1">
        <v>81.08213400000001</v>
      </c>
      <c r="AZ6" s="1">
        <v>0</v>
      </c>
      <c r="BA6" s="1">
        <v>0</v>
      </c>
      <c r="BB6" s="1">
        <v>-3.4000000013634235E-05</v>
      </c>
      <c r="BC6" s="45">
        <f t="shared" si="2"/>
        <v>81.0821</v>
      </c>
      <c r="BD6" s="38">
        <v>0</v>
      </c>
      <c r="BE6" s="38"/>
      <c r="BF6" s="1">
        <v>312.4</v>
      </c>
      <c r="BG6" s="1">
        <v>0</v>
      </c>
      <c r="BH6" s="16" t="s">
        <v>21</v>
      </c>
      <c r="BI6" s="72">
        <f t="shared" si="3"/>
        <v>253.7111111111111</v>
      </c>
    </row>
    <row r="7" spans="1:61" ht="12.75">
      <c r="A7" s="13">
        <v>3</v>
      </c>
      <c r="B7" s="16">
        <v>3</v>
      </c>
      <c r="C7" s="19" t="s">
        <v>253</v>
      </c>
      <c r="D7" s="16" t="s">
        <v>82</v>
      </c>
      <c r="E7" s="16"/>
      <c r="F7" s="16"/>
      <c r="G7" s="16">
        <v>1993</v>
      </c>
      <c r="H7" s="16">
        <f>2021-G7</f>
        <v>28</v>
      </c>
      <c r="I7" s="70">
        <v>7922.15</v>
      </c>
      <c r="J7" s="20">
        <v>97.9</v>
      </c>
      <c r="K7" s="20">
        <f t="shared" si="0"/>
        <v>8020.049999999999</v>
      </c>
      <c r="L7" s="16" t="s">
        <v>18</v>
      </c>
      <c r="M7" s="16">
        <v>9</v>
      </c>
      <c r="N7" s="16">
        <v>4</v>
      </c>
      <c r="O7" s="16">
        <v>4</v>
      </c>
      <c r="P7" s="16">
        <v>142</v>
      </c>
      <c r="Q7" s="16">
        <v>40</v>
      </c>
      <c r="R7" s="16" t="s">
        <v>28</v>
      </c>
      <c r="S7" s="16">
        <v>1</v>
      </c>
      <c r="T7" s="1">
        <v>1077</v>
      </c>
      <c r="U7" s="1" t="s">
        <v>19</v>
      </c>
      <c r="V7" s="1" t="s">
        <v>19</v>
      </c>
      <c r="W7" s="1" t="s">
        <v>20</v>
      </c>
      <c r="X7" s="16">
        <v>397</v>
      </c>
      <c r="Y7" s="16">
        <v>4.33</v>
      </c>
      <c r="Z7" s="16">
        <f t="shared" si="1"/>
        <v>7.5600000000000005</v>
      </c>
      <c r="AA7" s="16" t="s">
        <v>20</v>
      </c>
      <c r="AB7" s="16" t="s">
        <v>19</v>
      </c>
      <c r="AC7" s="16">
        <v>3.23</v>
      </c>
      <c r="AD7" s="16" t="s">
        <v>19</v>
      </c>
      <c r="AE7" s="16" t="s">
        <v>20</v>
      </c>
      <c r="AF7" s="16" t="s">
        <v>20</v>
      </c>
      <c r="AG7" s="16" t="s">
        <v>20</v>
      </c>
      <c r="AH7" s="16" t="s">
        <v>20</v>
      </c>
      <c r="AI7" s="16" t="s">
        <v>20</v>
      </c>
      <c r="AJ7" s="16" t="s">
        <v>19</v>
      </c>
      <c r="AK7" s="16" t="s">
        <v>20</v>
      </c>
      <c r="AL7" s="16" t="s">
        <v>19</v>
      </c>
      <c r="AM7" s="16" t="s">
        <v>20</v>
      </c>
      <c r="AN7" s="16" t="s">
        <v>20</v>
      </c>
      <c r="AO7" s="16" t="s">
        <v>20</v>
      </c>
      <c r="AP7" s="16" t="s">
        <v>20</v>
      </c>
      <c r="AQ7" s="16" t="s">
        <v>29</v>
      </c>
      <c r="AR7" s="16" t="s">
        <v>67</v>
      </c>
      <c r="AS7" s="16" t="s">
        <v>19</v>
      </c>
      <c r="AT7" s="16" t="s">
        <v>20</v>
      </c>
      <c r="AU7" s="16" t="s">
        <v>262</v>
      </c>
      <c r="AV7" s="37">
        <v>2867</v>
      </c>
      <c r="AW7" s="37">
        <f>(K7+T7)/M7</f>
        <v>1010.7833333333333</v>
      </c>
      <c r="AX7" s="1">
        <v>897.4504</v>
      </c>
      <c r="AY7" s="1">
        <v>345.772</v>
      </c>
      <c r="AZ7" s="1">
        <v>0</v>
      </c>
      <c r="BA7" s="1">
        <v>0</v>
      </c>
      <c r="BB7" s="1">
        <v>551.6783999999999</v>
      </c>
      <c r="BC7" s="45">
        <f t="shared" si="2"/>
        <v>897.4504</v>
      </c>
      <c r="BD7" s="38">
        <v>0</v>
      </c>
      <c r="BE7" s="38"/>
      <c r="BF7" s="1">
        <v>1190</v>
      </c>
      <c r="BG7" s="1">
        <v>0</v>
      </c>
      <c r="BH7" s="16" t="s">
        <v>21</v>
      </c>
      <c r="BI7" s="72">
        <f t="shared" si="3"/>
        <v>1010.7833333333333</v>
      </c>
    </row>
    <row r="8" spans="1:61" ht="12.75">
      <c r="A8" s="13">
        <v>4</v>
      </c>
      <c r="B8" s="16">
        <v>4</v>
      </c>
      <c r="C8" s="19" t="s">
        <v>79</v>
      </c>
      <c r="D8" s="16" t="s">
        <v>82</v>
      </c>
      <c r="E8" s="16"/>
      <c r="F8" s="16"/>
      <c r="G8" s="16">
        <v>1989</v>
      </c>
      <c r="H8" s="16">
        <f>2020-G8</f>
        <v>31</v>
      </c>
      <c r="I8" s="70">
        <v>7844.4</v>
      </c>
      <c r="J8" s="20">
        <v>98.4</v>
      </c>
      <c r="K8" s="20">
        <f t="shared" si="0"/>
        <v>7942.799999999999</v>
      </c>
      <c r="L8" s="16" t="s">
        <v>18</v>
      </c>
      <c r="M8" s="16">
        <v>9</v>
      </c>
      <c r="N8" s="16">
        <v>4</v>
      </c>
      <c r="O8" s="16">
        <v>4</v>
      </c>
      <c r="P8" s="16">
        <v>142</v>
      </c>
      <c r="Q8" s="16">
        <v>40</v>
      </c>
      <c r="R8" s="16" t="s">
        <v>28</v>
      </c>
      <c r="S8" s="16">
        <v>1</v>
      </c>
      <c r="T8" s="1">
        <v>1077</v>
      </c>
      <c r="U8" s="1" t="s">
        <v>19</v>
      </c>
      <c r="V8" s="1" t="s">
        <v>19</v>
      </c>
      <c r="W8" s="1" t="s">
        <v>20</v>
      </c>
      <c r="X8" s="16">
        <v>361</v>
      </c>
      <c r="Y8" s="16">
        <v>4.33</v>
      </c>
      <c r="Z8" s="16">
        <f t="shared" si="1"/>
        <v>7.5600000000000005</v>
      </c>
      <c r="AA8" s="16" t="s">
        <v>20</v>
      </c>
      <c r="AB8" s="16" t="s">
        <v>19</v>
      </c>
      <c r="AC8" s="16">
        <v>3.23</v>
      </c>
      <c r="AD8" s="16" t="s">
        <v>19</v>
      </c>
      <c r="AE8" s="16" t="s">
        <v>20</v>
      </c>
      <c r="AF8" s="16" t="s">
        <v>20</v>
      </c>
      <c r="AG8" s="16" t="s">
        <v>20</v>
      </c>
      <c r="AH8" s="16" t="s">
        <v>20</v>
      </c>
      <c r="AI8" s="16" t="s">
        <v>20</v>
      </c>
      <c r="AJ8" s="16" t="s">
        <v>19</v>
      </c>
      <c r="AK8" s="16" t="s">
        <v>20</v>
      </c>
      <c r="AL8" s="16" t="s">
        <v>19</v>
      </c>
      <c r="AM8" s="16" t="s">
        <v>20</v>
      </c>
      <c r="AN8" s="16" t="s">
        <v>20</v>
      </c>
      <c r="AO8" s="16" t="s">
        <v>20</v>
      </c>
      <c r="AP8" s="16" t="s">
        <v>20</v>
      </c>
      <c r="AQ8" s="16" t="s">
        <v>29</v>
      </c>
      <c r="AR8" s="16" t="s">
        <v>67</v>
      </c>
      <c r="AS8" s="16" t="s">
        <v>19</v>
      </c>
      <c r="AT8" s="16" t="s">
        <v>20</v>
      </c>
      <c r="AU8" s="16" t="s">
        <v>258</v>
      </c>
      <c r="AV8" s="37">
        <v>1830</v>
      </c>
      <c r="AW8" s="37">
        <f>(K8+T8)/M8</f>
        <v>1002.1999999999999</v>
      </c>
      <c r="AX8" s="1">
        <v>614.865</v>
      </c>
      <c r="AY8" s="1">
        <v>308.72</v>
      </c>
      <c r="AZ8" s="1">
        <v>0</v>
      </c>
      <c r="BA8" s="1">
        <v>0</v>
      </c>
      <c r="BB8" s="1">
        <v>306.145</v>
      </c>
      <c r="BC8" s="45">
        <f t="shared" si="2"/>
        <v>614.865</v>
      </c>
      <c r="BD8" s="38">
        <v>0</v>
      </c>
      <c r="BE8" s="38"/>
      <c r="BF8" s="1">
        <v>1063.7</v>
      </c>
      <c r="BG8" s="1">
        <v>0</v>
      </c>
      <c r="BH8" s="16" t="s">
        <v>21</v>
      </c>
      <c r="BI8" s="72">
        <f t="shared" si="3"/>
        <v>1002.1999999999999</v>
      </c>
    </row>
    <row r="9" spans="1:61" ht="12.75">
      <c r="A9" s="13">
        <v>5</v>
      </c>
      <c r="B9" s="16">
        <v>5</v>
      </c>
      <c r="C9" s="19" t="s">
        <v>80</v>
      </c>
      <c r="D9" s="16" t="s">
        <v>82</v>
      </c>
      <c r="E9" s="16"/>
      <c r="F9" s="16"/>
      <c r="G9" s="16">
        <v>1988</v>
      </c>
      <c r="H9" s="16">
        <f>2020-G9</f>
        <v>32</v>
      </c>
      <c r="I9" s="70">
        <v>3975.1</v>
      </c>
      <c r="J9" s="20">
        <v>60.4</v>
      </c>
      <c r="K9" s="20">
        <f t="shared" si="0"/>
        <v>4035.5</v>
      </c>
      <c r="L9" s="16" t="s">
        <v>18</v>
      </c>
      <c r="M9" s="16">
        <v>9</v>
      </c>
      <c r="N9" s="16">
        <v>2</v>
      </c>
      <c r="O9" s="16">
        <v>2</v>
      </c>
      <c r="P9" s="16">
        <v>71</v>
      </c>
      <c r="Q9" s="16">
        <v>20</v>
      </c>
      <c r="R9" s="16" t="s">
        <v>28</v>
      </c>
      <c r="S9" s="16">
        <v>1</v>
      </c>
      <c r="T9" s="1">
        <v>537</v>
      </c>
      <c r="U9" s="1" t="s">
        <v>19</v>
      </c>
      <c r="V9" s="1" t="s">
        <v>19</v>
      </c>
      <c r="W9" s="1" t="s">
        <v>20</v>
      </c>
      <c r="X9" s="16">
        <v>190</v>
      </c>
      <c r="Y9" s="16">
        <v>4.33</v>
      </c>
      <c r="Z9" s="16">
        <f t="shared" si="1"/>
        <v>7.5600000000000005</v>
      </c>
      <c r="AA9" s="16" t="s">
        <v>20</v>
      </c>
      <c r="AB9" s="16" t="s">
        <v>19</v>
      </c>
      <c r="AC9" s="16">
        <v>3.23</v>
      </c>
      <c r="AD9" s="16" t="s">
        <v>19</v>
      </c>
      <c r="AE9" s="16" t="s">
        <v>20</v>
      </c>
      <c r="AF9" s="16" t="s">
        <v>20</v>
      </c>
      <c r="AG9" s="16" t="s">
        <v>20</v>
      </c>
      <c r="AH9" s="16" t="s">
        <v>20</v>
      </c>
      <c r="AI9" s="16" t="s">
        <v>20</v>
      </c>
      <c r="AJ9" s="16" t="s">
        <v>19</v>
      </c>
      <c r="AK9" s="16" t="s">
        <v>20</v>
      </c>
      <c r="AL9" s="16" t="s">
        <v>19</v>
      </c>
      <c r="AM9" s="16" t="s">
        <v>20</v>
      </c>
      <c r="AN9" s="16" t="s">
        <v>20</v>
      </c>
      <c r="AO9" s="16" t="s">
        <v>20</v>
      </c>
      <c r="AP9" s="16" t="s">
        <v>20</v>
      </c>
      <c r="AQ9" s="16" t="s">
        <v>29</v>
      </c>
      <c r="AR9" s="16" t="s">
        <v>67</v>
      </c>
      <c r="AS9" s="16" t="s">
        <v>19</v>
      </c>
      <c r="AT9" s="16" t="s">
        <v>20</v>
      </c>
      <c r="AU9" s="16" t="s">
        <v>260</v>
      </c>
      <c r="AV9" s="36">
        <v>1091</v>
      </c>
      <c r="AW9" s="37">
        <f aca="true" t="shared" si="4" ref="AW9:AW47">(K9+T9)/M9</f>
        <v>508.05555555555554</v>
      </c>
      <c r="AX9" s="1">
        <v>483.2007</v>
      </c>
      <c r="AY9" s="1">
        <v>181.12400000000002</v>
      </c>
      <c r="AZ9" s="1">
        <v>0</v>
      </c>
      <c r="BA9" s="1">
        <v>0</v>
      </c>
      <c r="BB9" s="1">
        <v>302.07669999999996</v>
      </c>
      <c r="BC9" s="45">
        <f t="shared" si="2"/>
        <v>483.2007</v>
      </c>
      <c r="BD9" s="38">
        <v>0</v>
      </c>
      <c r="BE9" s="38"/>
      <c r="BF9" s="1">
        <v>593.1</v>
      </c>
      <c r="BG9" s="1">
        <v>0</v>
      </c>
      <c r="BH9" s="16" t="s">
        <v>21</v>
      </c>
      <c r="BI9" s="72">
        <f t="shared" si="3"/>
        <v>508.05555555555554</v>
      </c>
    </row>
    <row r="10" spans="1:61" ht="12.75">
      <c r="A10" s="13">
        <v>6</v>
      </c>
      <c r="B10" s="16">
        <v>6</v>
      </c>
      <c r="C10" s="19" t="s">
        <v>81</v>
      </c>
      <c r="D10" s="16" t="s">
        <v>82</v>
      </c>
      <c r="E10" s="16"/>
      <c r="F10" s="16"/>
      <c r="G10" s="16">
        <v>1988</v>
      </c>
      <c r="H10" s="16">
        <f>2020-G10</f>
        <v>32</v>
      </c>
      <c r="I10" s="70">
        <v>4017.7</v>
      </c>
      <c r="J10" s="1">
        <v>0</v>
      </c>
      <c r="K10" s="20">
        <f t="shared" si="0"/>
        <v>4017.7</v>
      </c>
      <c r="L10" s="16" t="s">
        <v>18</v>
      </c>
      <c r="M10" s="16">
        <v>9</v>
      </c>
      <c r="N10" s="16">
        <v>2</v>
      </c>
      <c r="O10" s="16">
        <v>2</v>
      </c>
      <c r="P10" s="16">
        <v>72</v>
      </c>
      <c r="Q10" s="16">
        <v>20</v>
      </c>
      <c r="R10" s="16" t="s">
        <v>28</v>
      </c>
      <c r="S10" s="16">
        <v>1</v>
      </c>
      <c r="T10" s="1">
        <v>538</v>
      </c>
      <c r="U10" s="1" t="s">
        <v>19</v>
      </c>
      <c r="V10" s="1" t="s">
        <v>19</v>
      </c>
      <c r="W10" s="1" t="s">
        <v>20</v>
      </c>
      <c r="X10" s="16">
        <v>194</v>
      </c>
      <c r="Y10" s="16">
        <v>4.33</v>
      </c>
      <c r="Z10" s="16">
        <f t="shared" si="1"/>
        <v>7.5600000000000005</v>
      </c>
      <c r="AA10" s="16" t="s">
        <v>20</v>
      </c>
      <c r="AB10" s="16" t="s">
        <v>19</v>
      </c>
      <c r="AC10" s="16">
        <v>3.23</v>
      </c>
      <c r="AD10" s="16" t="s">
        <v>19</v>
      </c>
      <c r="AE10" s="16" t="s">
        <v>20</v>
      </c>
      <c r="AF10" s="16" t="s">
        <v>20</v>
      </c>
      <c r="AG10" s="16" t="s">
        <v>20</v>
      </c>
      <c r="AH10" s="16" t="s">
        <v>20</v>
      </c>
      <c r="AI10" s="16" t="s">
        <v>20</v>
      </c>
      <c r="AJ10" s="16" t="s">
        <v>19</v>
      </c>
      <c r="AK10" s="16" t="s">
        <v>20</v>
      </c>
      <c r="AL10" s="16" t="s">
        <v>19</v>
      </c>
      <c r="AM10" s="16" t="s">
        <v>20</v>
      </c>
      <c r="AN10" s="16" t="s">
        <v>20</v>
      </c>
      <c r="AO10" s="16" t="s">
        <v>20</v>
      </c>
      <c r="AP10" s="16" t="s">
        <v>20</v>
      </c>
      <c r="AQ10" s="16" t="s">
        <v>29</v>
      </c>
      <c r="AR10" s="16" t="s">
        <v>67</v>
      </c>
      <c r="AS10" s="16" t="s">
        <v>19</v>
      </c>
      <c r="AT10" s="16" t="s">
        <v>20</v>
      </c>
      <c r="AU10" s="16" t="s">
        <v>261</v>
      </c>
      <c r="AV10" s="1">
        <v>1009</v>
      </c>
      <c r="AW10" s="37">
        <f t="shared" si="4"/>
        <v>506.18888888888887</v>
      </c>
      <c r="AX10" s="1">
        <v>404.952</v>
      </c>
      <c r="AY10" s="1">
        <v>152.256</v>
      </c>
      <c r="AZ10" s="1">
        <v>0</v>
      </c>
      <c r="BA10" s="1">
        <v>0</v>
      </c>
      <c r="BB10" s="16">
        <v>252.69600000000003</v>
      </c>
      <c r="BC10" s="45">
        <f t="shared" si="2"/>
        <v>404.952</v>
      </c>
      <c r="BD10" s="38">
        <v>0</v>
      </c>
      <c r="BE10" s="38"/>
      <c r="BF10" s="1">
        <v>593.3</v>
      </c>
      <c r="BG10" s="1">
        <v>0</v>
      </c>
      <c r="BH10" s="16" t="s">
        <v>21</v>
      </c>
      <c r="BI10" s="72">
        <f t="shared" si="3"/>
        <v>506.18888888888887</v>
      </c>
    </row>
    <row r="11" spans="1:61" ht="12.75">
      <c r="A11" s="13"/>
      <c r="B11" s="13"/>
      <c r="C11" s="26" t="s">
        <v>22</v>
      </c>
      <c r="D11" s="16"/>
      <c r="E11" s="16"/>
      <c r="F11" s="16"/>
      <c r="G11" s="25"/>
      <c r="H11" s="25"/>
      <c r="I11" s="69">
        <f>SUM(I5:I10)</f>
        <v>27740.85</v>
      </c>
      <c r="J11" s="69">
        <f>SUM(J5:J10)</f>
        <v>256.7</v>
      </c>
      <c r="K11" s="69">
        <f>SUM(K5:K10)</f>
        <v>27997.55</v>
      </c>
      <c r="L11" s="16"/>
      <c r="M11" s="16"/>
      <c r="N11" s="16">
        <f>SUM(N5:N10)</f>
        <v>14</v>
      </c>
      <c r="O11" s="22">
        <f>SUM(O5:O10)</f>
        <v>14</v>
      </c>
      <c r="P11" s="69">
        <f>SUM(P5:P10)</f>
        <v>499</v>
      </c>
      <c r="Q11" s="69">
        <f>SUM(Q5:Q10)</f>
        <v>140</v>
      </c>
      <c r="R11" s="24"/>
      <c r="S11" s="22">
        <f>SUM(S5:S10)</f>
        <v>6</v>
      </c>
      <c r="T11" s="24">
        <f>SUM(T5:T10)</f>
        <v>3770.9</v>
      </c>
      <c r="U11" s="1"/>
      <c r="V11" s="1"/>
      <c r="W11" s="1"/>
      <c r="X11" s="22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69">
        <f aca="true" t="shared" si="5" ref="AV11:BI11">SUM(AV5:AV10)</f>
        <v>6797</v>
      </c>
      <c r="AW11" s="69">
        <f t="shared" si="5"/>
        <v>3529.8277777777776</v>
      </c>
      <c r="AX11" s="69">
        <f t="shared" si="5"/>
        <v>2562.6522999999997</v>
      </c>
      <c r="AY11" s="69">
        <f t="shared" si="5"/>
        <v>1150.0562200000002</v>
      </c>
      <c r="AZ11" s="155">
        <f t="shared" si="5"/>
        <v>0</v>
      </c>
      <c r="BA11" s="155">
        <f t="shared" si="5"/>
        <v>0</v>
      </c>
      <c r="BB11" s="69">
        <f t="shared" si="5"/>
        <v>1412.5960799999998</v>
      </c>
      <c r="BC11" s="69">
        <f t="shared" si="5"/>
        <v>2562.6522999999997</v>
      </c>
      <c r="BD11" s="155">
        <v>0</v>
      </c>
      <c r="BE11" s="69">
        <f t="shared" si="5"/>
        <v>0</v>
      </c>
      <c r="BF11" s="69">
        <f t="shared" si="5"/>
        <v>4063.3</v>
      </c>
      <c r="BG11" s="156">
        <f>SUM(BG5:BG10)</f>
        <v>0</v>
      </c>
      <c r="BH11" s="69">
        <f t="shared" si="5"/>
        <v>0</v>
      </c>
      <c r="BI11" s="69">
        <f t="shared" si="5"/>
        <v>3529.8277777777776</v>
      </c>
    </row>
    <row r="12" spans="1:61" ht="12.75">
      <c r="A12" s="13"/>
      <c r="B12" s="22"/>
      <c r="C12" s="27" t="s">
        <v>23</v>
      </c>
      <c r="D12" s="16"/>
      <c r="E12" s="16"/>
      <c r="F12" s="16"/>
      <c r="G12" s="27"/>
      <c r="H12" s="27"/>
      <c r="I12" s="22"/>
      <c r="J12" s="22"/>
      <c r="K12" s="22"/>
      <c r="L12" s="16"/>
      <c r="M12" s="16"/>
      <c r="N12" s="16"/>
      <c r="O12" s="16"/>
      <c r="P12" s="16"/>
      <c r="Q12" s="16"/>
      <c r="R12" s="16"/>
      <c r="S12" s="16"/>
      <c r="T12" s="1"/>
      <c r="U12" s="1"/>
      <c r="V12" s="1"/>
      <c r="W12" s="1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37"/>
      <c r="AX12" s="14"/>
      <c r="AY12" s="14"/>
      <c r="AZ12" s="14"/>
      <c r="BA12" s="14"/>
      <c r="BB12" s="14"/>
      <c r="BC12" s="14"/>
      <c r="BD12" s="14"/>
      <c r="BE12" s="14"/>
      <c r="BF12" s="1"/>
      <c r="BG12" s="1"/>
      <c r="BH12" s="16"/>
      <c r="BI12" s="18"/>
    </row>
    <row r="13" spans="1:61" ht="12.75">
      <c r="A13" s="47">
        <v>7</v>
      </c>
      <c r="B13" s="48">
        <v>1</v>
      </c>
      <c r="C13" s="14" t="s">
        <v>254</v>
      </c>
      <c r="D13" s="16" t="s">
        <v>82</v>
      </c>
      <c r="E13" s="16"/>
      <c r="F13" s="16"/>
      <c r="G13" s="16">
        <v>1981</v>
      </c>
      <c r="H13" s="16">
        <f>2021-G13</f>
        <v>40</v>
      </c>
      <c r="I13" s="20">
        <v>3978.94</v>
      </c>
      <c r="J13" s="20">
        <v>0</v>
      </c>
      <c r="K13" s="20">
        <f>I13+J13</f>
        <v>3978.94</v>
      </c>
      <c r="L13" s="16" t="s">
        <v>18</v>
      </c>
      <c r="M13" s="16">
        <v>5</v>
      </c>
      <c r="N13" s="71">
        <v>6</v>
      </c>
      <c r="O13" s="71"/>
      <c r="P13" s="16">
        <v>85</v>
      </c>
      <c r="Q13" s="16">
        <v>36</v>
      </c>
      <c r="R13" s="16" t="s">
        <v>28</v>
      </c>
      <c r="S13" s="16">
        <v>1</v>
      </c>
      <c r="T13" s="1">
        <v>498.6</v>
      </c>
      <c r="U13" s="1" t="s">
        <v>19</v>
      </c>
      <c r="V13" s="1" t="s">
        <v>19</v>
      </c>
      <c r="W13" s="1" t="s">
        <v>20</v>
      </c>
      <c r="X13" s="16">
        <v>68</v>
      </c>
      <c r="Y13" s="16">
        <v>4.33</v>
      </c>
      <c r="Z13" s="16">
        <f>SUM(Y13,AC13)</f>
        <v>7.5600000000000005</v>
      </c>
      <c r="AA13" s="16" t="s">
        <v>20</v>
      </c>
      <c r="AB13" s="16" t="s">
        <v>19</v>
      </c>
      <c r="AC13" s="16">
        <v>3.23</v>
      </c>
      <c r="AD13" s="48" t="s">
        <v>19</v>
      </c>
      <c r="AE13" s="16" t="s">
        <v>20</v>
      </c>
      <c r="AF13" s="16" t="s">
        <v>20</v>
      </c>
      <c r="AG13" s="48" t="s">
        <v>20</v>
      </c>
      <c r="AH13" s="48" t="s">
        <v>20</v>
      </c>
      <c r="AI13" s="48" t="s">
        <v>20</v>
      </c>
      <c r="AJ13" s="48" t="s">
        <v>19</v>
      </c>
      <c r="AK13" s="48" t="s">
        <v>20</v>
      </c>
      <c r="AL13" s="48" t="s">
        <v>19</v>
      </c>
      <c r="AM13" s="48" t="s">
        <v>20</v>
      </c>
      <c r="AN13" s="48" t="s">
        <v>20</v>
      </c>
      <c r="AO13" s="48" t="s">
        <v>20</v>
      </c>
      <c r="AP13" s="48" t="s">
        <v>20</v>
      </c>
      <c r="AQ13" s="16" t="s">
        <v>29</v>
      </c>
      <c r="AR13" s="48" t="s">
        <v>67</v>
      </c>
      <c r="AS13" s="48" t="s">
        <v>20</v>
      </c>
      <c r="AT13" s="48" t="s">
        <v>20</v>
      </c>
      <c r="AU13" s="157" t="s">
        <v>263</v>
      </c>
      <c r="AV13" s="37" t="s">
        <v>256</v>
      </c>
      <c r="AW13" s="37">
        <f>(K13+T13)/M13</f>
        <v>895.508</v>
      </c>
      <c r="AX13" s="1">
        <v>711.16</v>
      </c>
      <c r="AY13" s="1">
        <v>289.26</v>
      </c>
      <c r="AZ13" s="1">
        <v>0</v>
      </c>
      <c r="BA13" s="1">
        <v>0</v>
      </c>
      <c r="BB13" s="1">
        <v>421.9</v>
      </c>
      <c r="BC13" s="45">
        <f>AY13+AZ13+BA13+BB13</f>
        <v>711.16</v>
      </c>
      <c r="BD13" s="38">
        <v>0</v>
      </c>
      <c r="BE13" s="38"/>
      <c r="BF13" s="1">
        <v>1036.7</v>
      </c>
      <c r="BG13" s="1">
        <v>0</v>
      </c>
      <c r="BH13" s="16" t="s">
        <v>21</v>
      </c>
      <c r="BI13" s="1">
        <f>AW13</f>
        <v>895.508</v>
      </c>
    </row>
    <row r="14" spans="1:61" ht="12.75">
      <c r="A14" s="47">
        <v>8</v>
      </c>
      <c r="B14" s="48">
        <v>2</v>
      </c>
      <c r="C14" s="19" t="s">
        <v>83</v>
      </c>
      <c r="D14" s="16" t="s">
        <v>82</v>
      </c>
      <c r="E14" s="16"/>
      <c r="F14" s="16"/>
      <c r="G14" s="16">
        <v>1982</v>
      </c>
      <c r="H14" s="16">
        <f aca="true" t="shared" si="6" ref="H14:H44">2020-G14</f>
        <v>38</v>
      </c>
      <c r="I14" s="20">
        <v>3995.7</v>
      </c>
      <c r="J14" s="20">
        <v>0</v>
      </c>
      <c r="K14" s="20">
        <f aca="true" t="shared" si="7" ref="K14:K44">I14+J14</f>
        <v>3995.7</v>
      </c>
      <c r="L14" s="16" t="s">
        <v>18</v>
      </c>
      <c r="M14" s="16">
        <v>5</v>
      </c>
      <c r="N14" s="71">
        <v>6</v>
      </c>
      <c r="O14" s="71"/>
      <c r="P14" s="16">
        <v>85</v>
      </c>
      <c r="Q14" s="16">
        <v>36</v>
      </c>
      <c r="R14" s="16" t="s">
        <v>28</v>
      </c>
      <c r="S14" s="16">
        <v>1</v>
      </c>
      <c r="T14" s="1">
        <v>497.4</v>
      </c>
      <c r="U14" s="1" t="s">
        <v>19</v>
      </c>
      <c r="V14" s="1" t="s">
        <v>19</v>
      </c>
      <c r="W14" s="1" t="s">
        <v>20</v>
      </c>
      <c r="X14" s="16">
        <v>81</v>
      </c>
      <c r="Y14" s="16">
        <v>4.33</v>
      </c>
      <c r="Z14" s="16">
        <f aca="true" t="shared" si="8" ref="Z14:Z44">SUM(Y14,AC14)</f>
        <v>7.5600000000000005</v>
      </c>
      <c r="AA14" s="48" t="s">
        <v>20</v>
      </c>
      <c r="AB14" s="16" t="s">
        <v>19</v>
      </c>
      <c r="AC14" s="16">
        <v>3.23</v>
      </c>
      <c r="AD14" s="48" t="s">
        <v>19</v>
      </c>
      <c r="AE14" s="16" t="s">
        <v>20</v>
      </c>
      <c r="AF14" s="16" t="s">
        <v>20</v>
      </c>
      <c r="AG14" s="48" t="s">
        <v>20</v>
      </c>
      <c r="AH14" s="48" t="s">
        <v>20</v>
      </c>
      <c r="AI14" s="48" t="s">
        <v>20</v>
      </c>
      <c r="AJ14" s="48" t="s">
        <v>19</v>
      </c>
      <c r="AK14" s="48" t="s">
        <v>20</v>
      </c>
      <c r="AL14" s="48" t="s">
        <v>19</v>
      </c>
      <c r="AM14" s="48" t="s">
        <v>20</v>
      </c>
      <c r="AN14" s="48" t="s">
        <v>20</v>
      </c>
      <c r="AO14" s="48" t="s">
        <v>20</v>
      </c>
      <c r="AP14" s="48" t="s">
        <v>20</v>
      </c>
      <c r="AQ14" s="16" t="s">
        <v>29</v>
      </c>
      <c r="AR14" s="48" t="s">
        <v>67</v>
      </c>
      <c r="AS14" s="48" t="s">
        <v>20</v>
      </c>
      <c r="AT14" s="48" t="s">
        <v>20</v>
      </c>
      <c r="AU14" s="157" t="s">
        <v>263</v>
      </c>
      <c r="AV14" s="37" t="s">
        <v>256</v>
      </c>
      <c r="AW14" s="37">
        <f t="shared" si="4"/>
        <v>898.6199999999999</v>
      </c>
      <c r="AX14" s="1">
        <v>641.44</v>
      </c>
      <c r="AY14" s="1">
        <v>288.93999999999994</v>
      </c>
      <c r="AZ14" s="1">
        <v>0</v>
      </c>
      <c r="BA14" s="1">
        <v>0</v>
      </c>
      <c r="BB14" s="1">
        <v>352.5000000000001</v>
      </c>
      <c r="BC14" s="45">
        <f aca="true" t="shared" si="9" ref="BC14:BC44">AY14+AZ14+BA14+BB14</f>
        <v>641.44</v>
      </c>
      <c r="BD14" s="38">
        <v>0</v>
      </c>
      <c r="BE14" s="38"/>
      <c r="BF14" s="1">
        <v>1025.6</v>
      </c>
      <c r="BG14" s="1">
        <v>0</v>
      </c>
      <c r="BH14" s="16" t="s">
        <v>21</v>
      </c>
      <c r="BI14" s="1">
        <f aca="true" t="shared" si="10" ref="BI14:BI26">AW14</f>
        <v>898.6199999999999</v>
      </c>
    </row>
    <row r="15" spans="1:61" ht="12.75">
      <c r="A15" s="47">
        <v>9</v>
      </c>
      <c r="B15" s="48">
        <v>3</v>
      </c>
      <c r="C15" s="19" t="s">
        <v>84</v>
      </c>
      <c r="D15" s="16" t="s">
        <v>82</v>
      </c>
      <c r="E15" s="16"/>
      <c r="F15" s="16"/>
      <c r="G15" s="16">
        <v>1981</v>
      </c>
      <c r="H15" s="16">
        <f t="shared" si="6"/>
        <v>39</v>
      </c>
      <c r="I15" s="20">
        <v>6657</v>
      </c>
      <c r="J15" s="20">
        <v>44.7</v>
      </c>
      <c r="K15" s="20">
        <f t="shared" si="7"/>
        <v>6701.7</v>
      </c>
      <c r="L15" s="16" t="s">
        <v>18</v>
      </c>
      <c r="M15" s="16">
        <v>5</v>
      </c>
      <c r="N15" s="71">
        <v>10</v>
      </c>
      <c r="O15" s="71"/>
      <c r="P15" s="16">
        <v>138</v>
      </c>
      <c r="Q15" s="16">
        <v>60</v>
      </c>
      <c r="R15" s="16" t="s">
        <v>28</v>
      </c>
      <c r="S15" s="16">
        <v>1</v>
      </c>
      <c r="T15" s="1">
        <v>707</v>
      </c>
      <c r="U15" s="1" t="s">
        <v>19</v>
      </c>
      <c r="V15" s="1" t="s">
        <v>19</v>
      </c>
      <c r="W15" s="1" t="s">
        <v>20</v>
      </c>
      <c r="X15" s="16">
        <v>189</v>
      </c>
      <c r="Y15" s="16">
        <v>4.33</v>
      </c>
      <c r="Z15" s="16">
        <f t="shared" si="8"/>
        <v>7.5600000000000005</v>
      </c>
      <c r="AA15" s="48" t="s">
        <v>20</v>
      </c>
      <c r="AB15" s="16" t="s">
        <v>19</v>
      </c>
      <c r="AC15" s="16">
        <v>3.23</v>
      </c>
      <c r="AD15" s="48" t="s">
        <v>19</v>
      </c>
      <c r="AE15" s="16" t="s">
        <v>20</v>
      </c>
      <c r="AF15" s="16" t="s">
        <v>20</v>
      </c>
      <c r="AG15" s="48" t="s">
        <v>20</v>
      </c>
      <c r="AH15" s="48" t="s">
        <v>20</v>
      </c>
      <c r="AI15" s="48" t="s">
        <v>20</v>
      </c>
      <c r="AJ15" s="48" t="s">
        <v>19</v>
      </c>
      <c r="AK15" s="48" t="s">
        <v>20</v>
      </c>
      <c r="AL15" s="48" t="s">
        <v>19</v>
      </c>
      <c r="AM15" s="48" t="s">
        <v>20</v>
      </c>
      <c r="AN15" s="48" t="s">
        <v>20</v>
      </c>
      <c r="AO15" s="48" t="s">
        <v>20</v>
      </c>
      <c r="AP15" s="48" t="s">
        <v>20</v>
      </c>
      <c r="AQ15" s="16" t="s">
        <v>29</v>
      </c>
      <c r="AR15" s="48" t="s">
        <v>67</v>
      </c>
      <c r="AS15" s="48" t="s">
        <v>20</v>
      </c>
      <c r="AT15" s="48" t="s">
        <v>20</v>
      </c>
      <c r="AU15" s="157" t="s">
        <v>263</v>
      </c>
      <c r="AV15" s="37" t="s">
        <v>256</v>
      </c>
      <c r="AW15" s="37">
        <f t="shared" si="4"/>
        <v>1481.74</v>
      </c>
      <c r="AX15" s="1">
        <v>1207.008</v>
      </c>
      <c r="AY15" s="1">
        <v>467.274</v>
      </c>
      <c r="AZ15" s="1">
        <v>0</v>
      </c>
      <c r="BA15" s="1">
        <v>0</v>
      </c>
      <c r="BB15" s="1">
        <v>739.7339999999999</v>
      </c>
      <c r="BC15" s="45">
        <f t="shared" si="9"/>
        <v>1207.0079999999998</v>
      </c>
      <c r="BD15" s="38">
        <v>0</v>
      </c>
      <c r="BE15" s="38"/>
      <c r="BF15" s="1">
        <v>1744.1</v>
      </c>
      <c r="BG15" s="1">
        <v>0</v>
      </c>
      <c r="BH15" s="16" t="s">
        <v>21</v>
      </c>
      <c r="BI15" s="1">
        <f t="shared" si="10"/>
        <v>1481.74</v>
      </c>
    </row>
    <row r="16" spans="1:61" ht="12.75">
      <c r="A16" s="47">
        <v>10</v>
      </c>
      <c r="B16" s="48">
        <v>4</v>
      </c>
      <c r="C16" s="19" t="s">
        <v>85</v>
      </c>
      <c r="D16" s="16" t="s">
        <v>82</v>
      </c>
      <c r="E16" s="16"/>
      <c r="F16" s="16"/>
      <c r="G16" s="16">
        <v>1983</v>
      </c>
      <c r="H16" s="16">
        <f t="shared" si="6"/>
        <v>37</v>
      </c>
      <c r="I16" s="20">
        <v>3194.7</v>
      </c>
      <c r="J16" s="20">
        <v>93.3</v>
      </c>
      <c r="K16" s="20">
        <f t="shared" si="7"/>
        <v>3288</v>
      </c>
      <c r="L16" s="16" t="s">
        <v>18</v>
      </c>
      <c r="M16" s="16">
        <v>5</v>
      </c>
      <c r="N16" s="71">
        <v>3</v>
      </c>
      <c r="O16" s="71"/>
      <c r="P16" s="16">
        <v>58</v>
      </c>
      <c r="Q16" s="16">
        <v>18</v>
      </c>
      <c r="R16" s="16" t="s">
        <v>28</v>
      </c>
      <c r="S16" s="16">
        <v>1</v>
      </c>
      <c r="T16" s="1">
        <v>452.3</v>
      </c>
      <c r="U16" s="1" t="s">
        <v>19</v>
      </c>
      <c r="V16" s="1" t="s">
        <v>19</v>
      </c>
      <c r="W16" s="1" t="s">
        <v>20</v>
      </c>
      <c r="X16" s="16">
        <v>149</v>
      </c>
      <c r="Y16" s="16">
        <v>4.33</v>
      </c>
      <c r="Z16" s="16">
        <f t="shared" si="8"/>
        <v>7.5600000000000005</v>
      </c>
      <c r="AA16" s="48" t="s">
        <v>20</v>
      </c>
      <c r="AB16" s="16" t="s">
        <v>19</v>
      </c>
      <c r="AC16" s="16">
        <v>3.23</v>
      </c>
      <c r="AD16" s="48" t="s">
        <v>19</v>
      </c>
      <c r="AE16" s="16" t="s">
        <v>20</v>
      </c>
      <c r="AF16" s="16" t="s">
        <v>20</v>
      </c>
      <c r="AG16" s="48" t="s">
        <v>20</v>
      </c>
      <c r="AH16" s="48" t="s">
        <v>20</v>
      </c>
      <c r="AI16" s="48" t="s">
        <v>20</v>
      </c>
      <c r="AJ16" s="48" t="s">
        <v>19</v>
      </c>
      <c r="AK16" s="48" t="s">
        <v>20</v>
      </c>
      <c r="AL16" s="48" t="s">
        <v>19</v>
      </c>
      <c r="AM16" s="48" t="s">
        <v>20</v>
      </c>
      <c r="AN16" s="48" t="s">
        <v>20</v>
      </c>
      <c r="AO16" s="48" t="s">
        <v>20</v>
      </c>
      <c r="AP16" s="48" t="s">
        <v>20</v>
      </c>
      <c r="AQ16" s="16" t="s">
        <v>29</v>
      </c>
      <c r="AR16" s="48" t="s">
        <v>67</v>
      </c>
      <c r="AS16" s="48" t="s">
        <v>20</v>
      </c>
      <c r="AT16" s="48" t="s">
        <v>20</v>
      </c>
      <c r="AU16" s="16" t="s">
        <v>259</v>
      </c>
      <c r="AV16" s="37">
        <v>1343</v>
      </c>
      <c r="AW16" s="37">
        <f t="shared" si="4"/>
        <v>748.0600000000001</v>
      </c>
      <c r="AX16" s="1">
        <v>547.1409</v>
      </c>
      <c r="AY16" s="1">
        <v>183.704</v>
      </c>
      <c r="AZ16" s="1">
        <v>0</v>
      </c>
      <c r="BA16" s="1">
        <v>0</v>
      </c>
      <c r="BB16" s="1">
        <v>363.43690000000004</v>
      </c>
      <c r="BC16" s="45">
        <f t="shared" si="9"/>
        <v>547.1409000000001</v>
      </c>
      <c r="BD16" s="38">
        <v>0</v>
      </c>
      <c r="BE16" s="38"/>
      <c r="BF16" s="1">
        <v>806.7</v>
      </c>
      <c r="BG16" s="1">
        <v>0</v>
      </c>
      <c r="BH16" s="16" t="s">
        <v>21</v>
      </c>
      <c r="BI16" s="1">
        <f t="shared" si="10"/>
        <v>748.0600000000001</v>
      </c>
    </row>
    <row r="17" spans="1:61" ht="12.75">
      <c r="A17" s="47">
        <v>11</v>
      </c>
      <c r="B17" s="48">
        <v>5</v>
      </c>
      <c r="C17" s="19" t="s">
        <v>86</v>
      </c>
      <c r="D17" s="16" t="s">
        <v>82</v>
      </c>
      <c r="E17" s="16"/>
      <c r="F17" s="16"/>
      <c r="G17" s="16">
        <v>1984</v>
      </c>
      <c r="H17" s="16">
        <f t="shared" si="6"/>
        <v>36</v>
      </c>
      <c r="I17" s="20">
        <v>3339</v>
      </c>
      <c r="J17" s="20">
        <v>0</v>
      </c>
      <c r="K17" s="20">
        <f t="shared" si="7"/>
        <v>3339</v>
      </c>
      <c r="L17" s="16" t="s">
        <v>18</v>
      </c>
      <c r="M17" s="16">
        <v>5</v>
      </c>
      <c r="N17" s="71">
        <v>3</v>
      </c>
      <c r="O17" s="71"/>
      <c r="P17" s="16">
        <v>59</v>
      </c>
      <c r="Q17" s="16">
        <v>18</v>
      </c>
      <c r="R17" s="16" t="s">
        <v>28</v>
      </c>
      <c r="S17" s="16">
        <v>1</v>
      </c>
      <c r="T17" s="1">
        <v>557.7</v>
      </c>
      <c r="U17" s="1" t="s">
        <v>19</v>
      </c>
      <c r="V17" s="1" t="s">
        <v>19</v>
      </c>
      <c r="W17" s="1" t="s">
        <v>20</v>
      </c>
      <c r="X17" s="16">
        <v>123</v>
      </c>
      <c r="Y17" s="16">
        <v>4.33</v>
      </c>
      <c r="Z17" s="16">
        <f t="shared" si="8"/>
        <v>7.5600000000000005</v>
      </c>
      <c r="AA17" s="48" t="s">
        <v>20</v>
      </c>
      <c r="AB17" s="16" t="s">
        <v>19</v>
      </c>
      <c r="AC17" s="16">
        <v>3.23</v>
      </c>
      <c r="AD17" s="48" t="s">
        <v>19</v>
      </c>
      <c r="AE17" s="16" t="s">
        <v>20</v>
      </c>
      <c r="AF17" s="16" t="s">
        <v>20</v>
      </c>
      <c r="AG17" s="48" t="s">
        <v>20</v>
      </c>
      <c r="AH17" s="48" t="s">
        <v>20</v>
      </c>
      <c r="AI17" s="48" t="s">
        <v>20</v>
      </c>
      <c r="AJ17" s="48" t="s">
        <v>19</v>
      </c>
      <c r="AK17" s="48" t="s">
        <v>20</v>
      </c>
      <c r="AL17" s="48" t="s">
        <v>19</v>
      </c>
      <c r="AM17" s="48" t="s">
        <v>20</v>
      </c>
      <c r="AN17" s="48" t="s">
        <v>20</v>
      </c>
      <c r="AO17" s="48" t="s">
        <v>20</v>
      </c>
      <c r="AP17" s="48" t="s">
        <v>20</v>
      </c>
      <c r="AQ17" s="16" t="s">
        <v>29</v>
      </c>
      <c r="AR17" s="48" t="s">
        <v>67</v>
      </c>
      <c r="AS17" s="48" t="s">
        <v>20</v>
      </c>
      <c r="AT17" s="48" t="s">
        <v>20</v>
      </c>
      <c r="AU17" s="157" t="s">
        <v>263</v>
      </c>
      <c r="AV17" s="37" t="s">
        <v>256</v>
      </c>
      <c r="AW17" s="37">
        <f t="shared" si="4"/>
        <v>779.3399999999999</v>
      </c>
      <c r="AX17" s="1">
        <v>552.1411</v>
      </c>
      <c r="AY17" s="1">
        <v>189.92000000000004</v>
      </c>
      <c r="AZ17" s="1">
        <v>0</v>
      </c>
      <c r="BA17" s="1">
        <v>0</v>
      </c>
      <c r="BB17" s="1">
        <v>362.22110000000004</v>
      </c>
      <c r="BC17" s="45">
        <f t="shared" si="9"/>
        <v>552.1411</v>
      </c>
      <c r="BD17" s="38">
        <v>0</v>
      </c>
      <c r="BE17" s="38"/>
      <c r="BF17" s="1">
        <v>884.2</v>
      </c>
      <c r="BG17" s="1">
        <v>0</v>
      </c>
      <c r="BH17" s="16" t="s">
        <v>21</v>
      </c>
      <c r="BI17" s="1">
        <f t="shared" si="10"/>
        <v>779.3399999999999</v>
      </c>
    </row>
    <row r="18" spans="1:61" ht="12.75">
      <c r="A18" s="47">
        <v>12</v>
      </c>
      <c r="B18" s="48">
        <v>6</v>
      </c>
      <c r="C18" s="19" t="s">
        <v>255</v>
      </c>
      <c r="D18" s="16" t="s">
        <v>82</v>
      </c>
      <c r="E18" s="16"/>
      <c r="F18" s="16"/>
      <c r="G18" s="16">
        <v>1985</v>
      </c>
      <c r="H18" s="16">
        <f>2021-G18</f>
        <v>36</v>
      </c>
      <c r="I18" s="20">
        <v>4353.7</v>
      </c>
      <c r="J18" s="20">
        <v>0</v>
      </c>
      <c r="K18" s="20">
        <f>I18+J18</f>
        <v>4353.7</v>
      </c>
      <c r="L18" s="16" t="s">
        <v>18</v>
      </c>
      <c r="M18" s="16">
        <v>5</v>
      </c>
      <c r="N18" s="71">
        <v>4</v>
      </c>
      <c r="O18" s="71"/>
      <c r="P18" s="16">
        <v>79</v>
      </c>
      <c r="Q18" s="16">
        <v>24</v>
      </c>
      <c r="R18" s="16" t="s">
        <v>28</v>
      </c>
      <c r="S18" s="16">
        <v>1</v>
      </c>
      <c r="T18" s="1">
        <v>566</v>
      </c>
      <c r="U18" s="1" t="s">
        <v>19</v>
      </c>
      <c r="V18" s="1" t="s">
        <v>19</v>
      </c>
      <c r="W18" s="1" t="s">
        <v>20</v>
      </c>
      <c r="X18" s="16">
        <v>128</v>
      </c>
      <c r="Y18" s="16">
        <v>4.33</v>
      </c>
      <c r="Z18" s="16">
        <f t="shared" si="8"/>
        <v>7.5600000000000005</v>
      </c>
      <c r="AA18" s="16" t="s">
        <v>20</v>
      </c>
      <c r="AB18" s="16" t="s">
        <v>19</v>
      </c>
      <c r="AC18" s="16">
        <v>3.23</v>
      </c>
      <c r="AD18" s="48" t="s">
        <v>19</v>
      </c>
      <c r="AE18" s="16" t="s">
        <v>20</v>
      </c>
      <c r="AF18" s="16" t="s">
        <v>20</v>
      </c>
      <c r="AG18" s="48" t="s">
        <v>20</v>
      </c>
      <c r="AH18" s="48" t="s">
        <v>20</v>
      </c>
      <c r="AI18" s="48" t="s">
        <v>20</v>
      </c>
      <c r="AJ18" s="48" t="s">
        <v>19</v>
      </c>
      <c r="AK18" s="48" t="s">
        <v>20</v>
      </c>
      <c r="AL18" s="48" t="s">
        <v>19</v>
      </c>
      <c r="AM18" s="48" t="s">
        <v>20</v>
      </c>
      <c r="AN18" s="48" t="s">
        <v>20</v>
      </c>
      <c r="AO18" s="48" t="s">
        <v>20</v>
      </c>
      <c r="AP18" s="48" t="s">
        <v>20</v>
      </c>
      <c r="AQ18" s="16" t="s">
        <v>29</v>
      </c>
      <c r="AR18" s="48" t="s">
        <v>67</v>
      </c>
      <c r="AS18" s="48" t="s">
        <v>20</v>
      </c>
      <c r="AT18" s="48" t="s">
        <v>20</v>
      </c>
      <c r="AU18" s="157" t="s">
        <v>263</v>
      </c>
      <c r="AV18" s="37" t="s">
        <v>256</v>
      </c>
      <c r="AW18" s="37">
        <f t="shared" si="4"/>
        <v>983.9399999999999</v>
      </c>
      <c r="AX18" s="1">
        <v>650.5703</v>
      </c>
      <c r="AY18" s="1">
        <v>255.716</v>
      </c>
      <c r="AZ18" s="1">
        <v>0</v>
      </c>
      <c r="BA18" s="1">
        <v>0</v>
      </c>
      <c r="BB18" s="1">
        <v>394.85429999999997</v>
      </c>
      <c r="BC18" s="45">
        <f>AY18+AZ18+BA18+BB18</f>
        <v>650.5703</v>
      </c>
      <c r="BD18" s="38">
        <v>0</v>
      </c>
      <c r="BE18" s="38"/>
      <c r="BF18" s="1">
        <v>1063.7</v>
      </c>
      <c r="BG18" s="1">
        <v>0</v>
      </c>
      <c r="BH18" s="16" t="s">
        <v>21</v>
      </c>
      <c r="BI18" s="1">
        <f>AW18</f>
        <v>983.9399999999999</v>
      </c>
    </row>
    <row r="19" spans="1:61" ht="12.75">
      <c r="A19" s="47">
        <v>13</v>
      </c>
      <c r="B19" s="48">
        <v>7</v>
      </c>
      <c r="C19" s="19" t="s">
        <v>98</v>
      </c>
      <c r="D19" s="16" t="s">
        <v>82</v>
      </c>
      <c r="E19" s="16"/>
      <c r="F19" s="16"/>
      <c r="G19" s="16">
        <v>1977</v>
      </c>
      <c r="H19" s="16">
        <f t="shared" si="6"/>
        <v>43</v>
      </c>
      <c r="I19" s="20">
        <v>2953.3</v>
      </c>
      <c r="J19" s="20">
        <v>0</v>
      </c>
      <c r="K19" s="20">
        <f aca="true" t="shared" si="11" ref="K19:K30">I19+J19</f>
        <v>2953.3</v>
      </c>
      <c r="L19" s="16" t="s">
        <v>18</v>
      </c>
      <c r="M19" s="16">
        <v>5</v>
      </c>
      <c r="N19" s="71">
        <v>4</v>
      </c>
      <c r="O19" s="71"/>
      <c r="P19" s="16">
        <v>66</v>
      </c>
      <c r="Q19" s="16">
        <v>28</v>
      </c>
      <c r="R19" s="16" t="s">
        <v>28</v>
      </c>
      <c r="S19" s="16">
        <v>1</v>
      </c>
      <c r="T19" s="1">
        <v>333.6</v>
      </c>
      <c r="U19" s="1" t="s">
        <v>19</v>
      </c>
      <c r="V19" s="1" t="s">
        <v>19</v>
      </c>
      <c r="W19" s="1" t="s">
        <v>20</v>
      </c>
      <c r="X19" s="16">
        <v>157</v>
      </c>
      <c r="Y19" s="16">
        <v>4.33</v>
      </c>
      <c r="Z19" s="16">
        <f t="shared" si="8"/>
        <v>7.5600000000000005</v>
      </c>
      <c r="AA19" s="16" t="s">
        <v>20</v>
      </c>
      <c r="AB19" s="16" t="s">
        <v>19</v>
      </c>
      <c r="AC19" s="16">
        <v>3.23</v>
      </c>
      <c r="AD19" s="16" t="s">
        <v>19</v>
      </c>
      <c r="AE19" s="16" t="s">
        <v>20</v>
      </c>
      <c r="AF19" s="16" t="s">
        <v>20</v>
      </c>
      <c r="AG19" s="16" t="s">
        <v>20</v>
      </c>
      <c r="AH19" s="16" t="s">
        <v>20</v>
      </c>
      <c r="AI19" s="16" t="s">
        <v>20</v>
      </c>
      <c r="AJ19" s="16" t="s">
        <v>19</v>
      </c>
      <c r="AK19" s="48" t="s">
        <v>20</v>
      </c>
      <c r="AL19" s="16" t="s">
        <v>19</v>
      </c>
      <c r="AM19" s="16" t="s">
        <v>20</v>
      </c>
      <c r="AN19" s="48" t="s">
        <v>20</v>
      </c>
      <c r="AO19" s="16" t="s">
        <v>20</v>
      </c>
      <c r="AP19" s="16" t="s">
        <v>20</v>
      </c>
      <c r="AQ19" s="16" t="s">
        <v>29</v>
      </c>
      <c r="AR19" s="16" t="s">
        <v>67</v>
      </c>
      <c r="AS19" s="48" t="s">
        <v>20</v>
      </c>
      <c r="AT19" s="48" t="s">
        <v>20</v>
      </c>
      <c r="AU19" s="16" t="s">
        <v>264</v>
      </c>
      <c r="AV19" s="37">
        <v>1268</v>
      </c>
      <c r="AW19" s="37">
        <f t="shared" si="4"/>
        <v>657.38</v>
      </c>
      <c r="AX19" s="1">
        <v>604.32</v>
      </c>
      <c r="AY19" s="1">
        <v>185.92000000000002</v>
      </c>
      <c r="AZ19" s="1">
        <v>0</v>
      </c>
      <c r="BA19" s="1">
        <v>0</v>
      </c>
      <c r="BB19" s="1">
        <v>418.40000000000003</v>
      </c>
      <c r="BC19" s="45">
        <f aca="true" t="shared" si="12" ref="BC19:BC30">AY19+AZ19+BA19+BB19</f>
        <v>604.32</v>
      </c>
      <c r="BD19" s="38">
        <v>0</v>
      </c>
      <c r="BE19" s="38"/>
      <c r="BF19" s="1">
        <v>680.5</v>
      </c>
      <c r="BG19" s="1">
        <v>0</v>
      </c>
      <c r="BH19" s="16" t="s">
        <v>21</v>
      </c>
      <c r="BI19" s="1">
        <f t="shared" si="10"/>
        <v>657.38</v>
      </c>
    </row>
    <row r="20" spans="1:61" ht="12.75">
      <c r="A20" s="47">
        <v>14</v>
      </c>
      <c r="B20" s="48">
        <v>8</v>
      </c>
      <c r="C20" s="19" t="s">
        <v>99</v>
      </c>
      <c r="D20" s="16" t="s">
        <v>82</v>
      </c>
      <c r="E20" s="16"/>
      <c r="F20" s="16"/>
      <c r="G20" s="16">
        <v>1977</v>
      </c>
      <c r="H20" s="16">
        <f t="shared" si="6"/>
        <v>43</v>
      </c>
      <c r="I20" s="20">
        <v>2961.3</v>
      </c>
      <c r="J20" s="20">
        <v>0</v>
      </c>
      <c r="K20" s="20">
        <f t="shared" si="11"/>
        <v>2961.3</v>
      </c>
      <c r="L20" s="16" t="s">
        <v>18</v>
      </c>
      <c r="M20" s="16">
        <v>5</v>
      </c>
      <c r="N20" s="71">
        <v>4</v>
      </c>
      <c r="O20" s="71"/>
      <c r="P20" s="16">
        <v>66</v>
      </c>
      <c r="Q20" s="16">
        <v>28</v>
      </c>
      <c r="R20" s="16" t="s">
        <v>28</v>
      </c>
      <c r="S20" s="16">
        <v>1</v>
      </c>
      <c r="T20" s="1">
        <v>333.6</v>
      </c>
      <c r="U20" s="1" t="s">
        <v>19</v>
      </c>
      <c r="V20" s="1" t="s">
        <v>19</v>
      </c>
      <c r="W20" s="1" t="s">
        <v>20</v>
      </c>
      <c r="X20" s="16">
        <v>184</v>
      </c>
      <c r="Y20" s="16">
        <v>4.33</v>
      </c>
      <c r="Z20" s="16">
        <f t="shared" si="8"/>
        <v>7.5600000000000005</v>
      </c>
      <c r="AA20" s="16" t="s">
        <v>20</v>
      </c>
      <c r="AB20" s="16" t="s">
        <v>19</v>
      </c>
      <c r="AC20" s="16">
        <v>3.23</v>
      </c>
      <c r="AD20" s="16" t="s">
        <v>19</v>
      </c>
      <c r="AE20" s="16" t="s">
        <v>20</v>
      </c>
      <c r="AF20" s="16" t="s">
        <v>20</v>
      </c>
      <c r="AG20" s="16" t="s">
        <v>20</v>
      </c>
      <c r="AH20" s="16" t="s">
        <v>20</v>
      </c>
      <c r="AI20" s="16" t="s">
        <v>20</v>
      </c>
      <c r="AJ20" s="16" t="s">
        <v>19</v>
      </c>
      <c r="AK20" s="48" t="s">
        <v>20</v>
      </c>
      <c r="AL20" s="16" t="s">
        <v>19</v>
      </c>
      <c r="AM20" s="16" t="s">
        <v>20</v>
      </c>
      <c r="AN20" s="48" t="s">
        <v>20</v>
      </c>
      <c r="AO20" s="16" t="s">
        <v>20</v>
      </c>
      <c r="AP20" s="16" t="s">
        <v>20</v>
      </c>
      <c r="AQ20" s="16" t="s">
        <v>29</v>
      </c>
      <c r="AR20" s="16" t="s">
        <v>67</v>
      </c>
      <c r="AS20" s="48" t="s">
        <v>20</v>
      </c>
      <c r="AT20" s="48" t="s">
        <v>20</v>
      </c>
      <c r="AU20" s="16" t="s">
        <v>265</v>
      </c>
      <c r="AV20" s="37">
        <v>1268</v>
      </c>
      <c r="AW20" s="37">
        <f t="shared" si="4"/>
        <v>658.98</v>
      </c>
      <c r="AX20" s="1">
        <v>604.32</v>
      </c>
      <c r="AY20" s="1">
        <v>196.936</v>
      </c>
      <c r="AZ20" s="1">
        <v>0</v>
      </c>
      <c r="BA20" s="1">
        <v>0</v>
      </c>
      <c r="BB20" s="1">
        <v>407.38400000000007</v>
      </c>
      <c r="BC20" s="45">
        <f t="shared" si="12"/>
        <v>604.32</v>
      </c>
      <c r="BD20" s="38">
        <v>0</v>
      </c>
      <c r="BE20" s="38"/>
      <c r="BF20" s="1">
        <v>693.8</v>
      </c>
      <c r="BG20" s="1">
        <v>0</v>
      </c>
      <c r="BH20" s="16" t="s">
        <v>21</v>
      </c>
      <c r="BI20" s="1">
        <f t="shared" si="10"/>
        <v>658.98</v>
      </c>
    </row>
    <row r="21" spans="1:61" ht="12.75">
      <c r="A21" s="47">
        <v>15</v>
      </c>
      <c r="B21" s="48">
        <v>9</v>
      </c>
      <c r="C21" s="19" t="s">
        <v>100</v>
      </c>
      <c r="D21" s="16" t="s">
        <v>82</v>
      </c>
      <c r="E21" s="16"/>
      <c r="F21" s="16"/>
      <c r="G21" s="16">
        <v>1980</v>
      </c>
      <c r="H21" s="16">
        <f t="shared" si="6"/>
        <v>40</v>
      </c>
      <c r="I21" s="20">
        <v>7075.8</v>
      </c>
      <c r="J21" s="20">
        <v>0</v>
      </c>
      <c r="K21" s="20">
        <f t="shared" si="11"/>
        <v>7075.8</v>
      </c>
      <c r="L21" s="16" t="s">
        <v>18</v>
      </c>
      <c r="M21" s="16">
        <v>5</v>
      </c>
      <c r="N21" s="71">
        <v>10</v>
      </c>
      <c r="O21" s="71"/>
      <c r="P21" s="16">
        <v>163</v>
      </c>
      <c r="Q21" s="16">
        <v>70</v>
      </c>
      <c r="R21" s="16" t="s">
        <v>28</v>
      </c>
      <c r="S21" s="16">
        <v>1</v>
      </c>
      <c r="T21" s="1">
        <v>680.06</v>
      </c>
      <c r="U21" s="1" t="s">
        <v>19</v>
      </c>
      <c r="V21" s="1" t="s">
        <v>19</v>
      </c>
      <c r="W21" s="1" t="s">
        <v>20</v>
      </c>
      <c r="X21" s="16">
        <v>194</v>
      </c>
      <c r="Y21" s="16">
        <v>4.33</v>
      </c>
      <c r="Z21" s="16">
        <f t="shared" si="8"/>
        <v>7.5600000000000005</v>
      </c>
      <c r="AA21" s="16" t="s">
        <v>20</v>
      </c>
      <c r="AB21" s="16" t="s">
        <v>19</v>
      </c>
      <c r="AC21" s="16">
        <v>3.23</v>
      </c>
      <c r="AD21" s="16" t="s">
        <v>19</v>
      </c>
      <c r="AE21" s="16" t="s">
        <v>20</v>
      </c>
      <c r="AF21" s="16" t="s">
        <v>20</v>
      </c>
      <c r="AG21" s="16" t="s">
        <v>20</v>
      </c>
      <c r="AH21" s="16" t="s">
        <v>20</v>
      </c>
      <c r="AI21" s="16" t="s">
        <v>20</v>
      </c>
      <c r="AJ21" s="16" t="s">
        <v>19</v>
      </c>
      <c r="AK21" s="48" t="s">
        <v>20</v>
      </c>
      <c r="AL21" s="16" t="s">
        <v>19</v>
      </c>
      <c r="AM21" s="16" t="s">
        <v>20</v>
      </c>
      <c r="AN21" s="48" t="s">
        <v>20</v>
      </c>
      <c r="AO21" s="16" t="s">
        <v>20</v>
      </c>
      <c r="AP21" s="16" t="s">
        <v>20</v>
      </c>
      <c r="AQ21" s="16" t="s">
        <v>29</v>
      </c>
      <c r="AR21" s="16" t="s">
        <v>67</v>
      </c>
      <c r="AS21" s="48" t="s">
        <v>20</v>
      </c>
      <c r="AT21" s="48" t="s">
        <v>20</v>
      </c>
      <c r="AU21" s="16" t="s">
        <v>266</v>
      </c>
      <c r="AV21" s="37">
        <v>2813</v>
      </c>
      <c r="AW21" s="37">
        <f t="shared" si="4"/>
        <v>1551.172</v>
      </c>
      <c r="AX21" s="1">
        <v>1218.05</v>
      </c>
      <c r="AY21" s="1">
        <v>400.11</v>
      </c>
      <c r="AZ21" s="1">
        <v>0</v>
      </c>
      <c r="BA21" s="1">
        <v>0</v>
      </c>
      <c r="BB21" s="1">
        <v>817.94</v>
      </c>
      <c r="BC21" s="45">
        <f t="shared" si="12"/>
        <v>1218.0500000000002</v>
      </c>
      <c r="BD21" s="38">
        <v>0</v>
      </c>
      <c r="BE21" s="38"/>
      <c r="BF21" s="1">
        <v>631.2</v>
      </c>
      <c r="BG21" s="1">
        <v>0</v>
      </c>
      <c r="BH21" s="16" t="s">
        <v>21</v>
      </c>
      <c r="BI21" s="1">
        <f t="shared" si="10"/>
        <v>1551.172</v>
      </c>
    </row>
    <row r="22" spans="1:61" ht="12.75">
      <c r="A22" s="47">
        <v>16</v>
      </c>
      <c r="B22" s="48">
        <v>10</v>
      </c>
      <c r="C22" s="19" t="s">
        <v>101</v>
      </c>
      <c r="D22" s="16" t="s">
        <v>82</v>
      </c>
      <c r="E22" s="16"/>
      <c r="F22" s="16"/>
      <c r="G22" s="16">
        <v>1987</v>
      </c>
      <c r="H22" s="16">
        <f t="shared" si="6"/>
        <v>33</v>
      </c>
      <c r="I22" s="20">
        <v>1420.8</v>
      </c>
      <c r="J22" s="20">
        <v>0</v>
      </c>
      <c r="K22" s="20">
        <f t="shared" si="11"/>
        <v>1420.8</v>
      </c>
      <c r="L22" s="16" t="s">
        <v>24</v>
      </c>
      <c r="M22" s="16">
        <v>5</v>
      </c>
      <c r="N22" s="71">
        <v>2</v>
      </c>
      <c r="O22" s="71"/>
      <c r="P22" s="16">
        <v>30</v>
      </c>
      <c r="Q22" s="16">
        <v>12</v>
      </c>
      <c r="R22" s="16" t="s">
        <v>28</v>
      </c>
      <c r="S22" s="16">
        <v>1</v>
      </c>
      <c r="T22" s="1">
        <v>159.4</v>
      </c>
      <c r="U22" s="1" t="s">
        <v>19</v>
      </c>
      <c r="V22" s="1" t="s">
        <v>19</v>
      </c>
      <c r="W22" s="1" t="s">
        <v>20</v>
      </c>
      <c r="X22" s="16">
        <v>209</v>
      </c>
      <c r="Y22" s="16">
        <v>4.33</v>
      </c>
      <c r="Z22" s="16">
        <f t="shared" si="8"/>
        <v>7.5600000000000005</v>
      </c>
      <c r="AA22" s="16" t="s">
        <v>20</v>
      </c>
      <c r="AB22" s="16" t="s">
        <v>19</v>
      </c>
      <c r="AC22" s="16">
        <v>3.23</v>
      </c>
      <c r="AD22" s="16" t="s">
        <v>19</v>
      </c>
      <c r="AE22" s="16" t="s">
        <v>20</v>
      </c>
      <c r="AF22" s="16" t="s">
        <v>20</v>
      </c>
      <c r="AG22" s="16" t="s">
        <v>20</v>
      </c>
      <c r="AH22" s="16" t="s">
        <v>20</v>
      </c>
      <c r="AI22" s="16" t="s">
        <v>20</v>
      </c>
      <c r="AJ22" s="16" t="s">
        <v>19</v>
      </c>
      <c r="AK22" s="48" t="s">
        <v>20</v>
      </c>
      <c r="AL22" s="16" t="s">
        <v>19</v>
      </c>
      <c r="AM22" s="16" t="s">
        <v>20</v>
      </c>
      <c r="AN22" s="48" t="s">
        <v>20</v>
      </c>
      <c r="AO22" s="16" t="s">
        <v>20</v>
      </c>
      <c r="AP22" s="16" t="s">
        <v>20</v>
      </c>
      <c r="AQ22" s="16" t="s">
        <v>29</v>
      </c>
      <c r="AR22" s="16" t="s">
        <v>67</v>
      </c>
      <c r="AS22" s="48" t="s">
        <v>20</v>
      </c>
      <c r="AT22" s="48" t="s">
        <v>20</v>
      </c>
      <c r="AU22" s="16" t="s">
        <v>267</v>
      </c>
      <c r="AV22" s="37">
        <v>683</v>
      </c>
      <c r="AW22" s="37">
        <f t="shared" si="4"/>
        <v>316.04</v>
      </c>
      <c r="AX22" s="1">
        <v>259.2</v>
      </c>
      <c r="AY22" s="1">
        <v>102.66</v>
      </c>
      <c r="AZ22" s="1">
        <v>0</v>
      </c>
      <c r="BA22" s="1">
        <v>0</v>
      </c>
      <c r="BB22" s="1">
        <v>156.53999999999996</v>
      </c>
      <c r="BC22" s="45">
        <f t="shared" si="12"/>
        <v>259.19999999999993</v>
      </c>
      <c r="BD22" s="38">
        <v>0</v>
      </c>
      <c r="BE22" s="38"/>
      <c r="BF22" s="1">
        <v>407.6</v>
      </c>
      <c r="BG22" s="1">
        <v>0</v>
      </c>
      <c r="BH22" s="16" t="s">
        <v>21</v>
      </c>
      <c r="BI22" s="1">
        <f t="shared" si="10"/>
        <v>316.04</v>
      </c>
    </row>
    <row r="23" spans="1:61" ht="12.75">
      <c r="A23" s="47">
        <v>17</v>
      </c>
      <c r="B23" s="48">
        <v>13</v>
      </c>
      <c r="C23" s="19" t="s">
        <v>103</v>
      </c>
      <c r="D23" s="16" t="s">
        <v>82</v>
      </c>
      <c r="E23" s="16"/>
      <c r="F23" s="16"/>
      <c r="G23" s="16">
        <v>1979</v>
      </c>
      <c r="H23" s="16">
        <f t="shared" si="6"/>
        <v>41</v>
      </c>
      <c r="I23" s="20">
        <v>2949.9</v>
      </c>
      <c r="J23" s="20">
        <v>0</v>
      </c>
      <c r="K23" s="20">
        <f t="shared" si="11"/>
        <v>2949.9</v>
      </c>
      <c r="L23" s="16" t="s">
        <v>18</v>
      </c>
      <c r="M23" s="16">
        <v>5</v>
      </c>
      <c r="N23" s="71">
        <v>4</v>
      </c>
      <c r="O23" s="71"/>
      <c r="P23" s="16">
        <v>65</v>
      </c>
      <c r="Q23" s="16">
        <v>28</v>
      </c>
      <c r="R23" s="16" t="s">
        <v>28</v>
      </c>
      <c r="S23" s="16">
        <v>1</v>
      </c>
      <c r="T23" s="1">
        <v>391</v>
      </c>
      <c r="U23" s="1" t="s">
        <v>19</v>
      </c>
      <c r="V23" s="1" t="s">
        <v>19</v>
      </c>
      <c r="W23" s="1" t="s">
        <v>20</v>
      </c>
      <c r="X23" s="16">
        <v>143</v>
      </c>
      <c r="Y23" s="16">
        <v>4.33</v>
      </c>
      <c r="Z23" s="16">
        <f t="shared" si="8"/>
        <v>7.5600000000000005</v>
      </c>
      <c r="AA23" s="16" t="s">
        <v>20</v>
      </c>
      <c r="AB23" s="16" t="s">
        <v>19</v>
      </c>
      <c r="AC23" s="16">
        <v>3.23</v>
      </c>
      <c r="AD23" s="16" t="s">
        <v>19</v>
      </c>
      <c r="AE23" s="16" t="s">
        <v>20</v>
      </c>
      <c r="AF23" s="16" t="s">
        <v>20</v>
      </c>
      <c r="AG23" s="16" t="s">
        <v>20</v>
      </c>
      <c r="AH23" s="16" t="s">
        <v>20</v>
      </c>
      <c r="AI23" s="16" t="s">
        <v>20</v>
      </c>
      <c r="AJ23" s="16" t="s">
        <v>19</v>
      </c>
      <c r="AK23" s="48" t="s">
        <v>20</v>
      </c>
      <c r="AL23" s="16" t="s">
        <v>19</v>
      </c>
      <c r="AM23" s="16" t="s">
        <v>20</v>
      </c>
      <c r="AN23" s="48" t="s">
        <v>20</v>
      </c>
      <c r="AO23" s="16" t="s">
        <v>20</v>
      </c>
      <c r="AP23" s="16" t="s">
        <v>20</v>
      </c>
      <c r="AQ23" s="16" t="s">
        <v>29</v>
      </c>
      <c r="AR23" s="16" t="s">
        <v>67</v>
      </c>
      <c r="AS23" s="48" t="s">
        <v>20</v>
      </c>
      <c r="AT23" s="48" t="s">
        <v>20</v>
      </c>
      <c r="AU23" s="16" t="s">
        <v>272</v>
      </c>
      <c r="AV23" s="37">
        <v>1173</v>
      </c>
      <c r="AW23" s="37">
        <f t="shared" si="4"/>
        <v>668.1800000000001</v>
      </c>
      <c r="AX23" s="1">
        <v>495.75</v>
      </c>
      <c r="AY23" s="1">
        <v>184.13</v>
      </c>
      <c r="AZ23" s="1">
        <v>0</v>
      </c>
      <c r="BA23" s="1">
        <v>0</v>
      </c>
      <c r="BB23" s="1">
        <v>311.62</v>
      </c>
      <c r="BC23" s="45">
        <f t="shared" si="12"/>
        <v>495.75</v>
      </c>
      <c r="BD23" s="38">
        <v>0</v>
      </c>
      <c r="BE23" s="38"/>
      <c r="BF23" s="1">
        <v>682.6</v>
      </c>
      <c r="BG23" s="1">
        <v>0</v>
      </c>
      <c r="BH23" s="16" t="s">
        <v>21</v>
      </c>
      <c r="BI23" s="1">
        <f t="shared" si="10"/>
        <v>668.1800000000001</v>
      </c>
    </row>
    <row r="24" spans="1:61" ht="12.75">
      <c r="A24" s="47">
        <v>18</v>
      </c>
      <c r="B24" s="48">
        <v>14</v>
      </c>
      <c r="C24" s="19" t="s">
        <v>104</v>
      </c>
      <c r="D24" s="16" t="s">
        <v>82</v>
      </c>
      <c r="E24" s="16"/>
      <c r="F24" s="16"/>
      <c r="G24" s="16">
        <v>1978</v>
      </c>
      <c r="H24" s="16">
        <f t="shared" si="6"/>
        <v>42</v>
      </c>
      <c r="I24" s="20">
        <v>2870.8</v>
      </c>
      <c r="J24" s="20">
        <v>0</v>
      </c>
      <c r="K24" s="20">
        <f t="shared" si="11"/>
        <v>2870.8</v>
      </c>
      <c r="L24" s="16" t="s">
        <v>18</v>
      </c>
      <c r="M24" s="16">
        <v>5</v>
      </c>
      <c r="N24" s="71">
        <v>4</v>
      </c>
      <c r="O24" s="71"/>
      <c r="P24" s="16">
        <v>66</v>
      </c>
      <c r="Q24" s="16">
        <v>28</v>
      </c>
      <c r="R24" s="16" t="s">
        <v>28</v>
      </c>
      <c r="S24" s="16">
        <v>1</v>
      </c>
      <c r="T24" s="1">
        <v>391</v>
      </c>
      <c r="U24" s="1" t="s">
        <v>19</v>
      </c>
      <c r="V24" s="1" t="s">
        <v>19</v>
      </c>
      <c r="W24" s="1" t="s">
        <v>20</v>
      </c>
      <c r="X24" s="16">
        <v>179</v>
      </c>
      <c r="Y24" s="16">
        <v>4.33</v>
      </c>
      <c r="Z24" s="16">
        <f t="shared" si="8"/>
        <v>7.5600000000000005</v>
      </c>
      <c r="AA24" s="16" t="s">
        <v>20</v>
      </c>
      <c r="AB24" s="16" t="s">
        <v>19</v>
      </c>
      <c r="AC24" s="16">
        <v>3.23</v>
      </c>
      <c r="AD24" s="16" t="s">
        <v>19</v>
      </c>
      <c r="AE24" s="16" t="s">
        <v>20</v>
      </c>
      <c r="AF24" s="16" t="s">
        <v>20</v>
      </c>
      <c r="AG24" s="16" t="s">
        <v>20</v>
      </c>
      <c r="AH24" s="16" t="s">
        <v>20</v>
      </c>
      <c r="AI24" s="16" t="s">
        <v>20</v>
      </c>
      <c r="AJ24" s="16" t="s">
        <v>19</v>
      </c>
      <c r="AK24" s="48" t="s">
        <v>20</v>
      </c>
      <c r="AL24" s="16" t="s">
        <v>19</v>
      </c>
      <c r="AM24" s="16" t="s">
        <v>20</v>
      </c>
      <c r="AN24" s="48" t="s">
        <v>20</v>
      </c>
      <c r="AO24" s="16" t="s">
        <v>20</v>
      </c>
      <c r="AP24" s="16" t="s">
        <v>20</v>
      </c>
      <c r="AQ24" s="16" t="s">
        <v>29</v>
      </c>
      <c r="AR24" s="16" t="s">
        <v>67</v>
      </c>
      <c r="AS24" s="48" t="s">
        <v>20</v>
      </c>
      <c r="AT24" s="48" t="s">
        <v>20</v>
      </c>
      <c r="AU24" s="16" t="s">
        <v>273</v>
      </c>
      <c r="AV24" s="37">
        <v>1377</v>
      </c>
      <c r="AW24" s="37">
        <f t="shared" si="4"/>
        <v>652.36</v>
      </c>
      <c r="AX24" s="1">
        <v>699.75</v>
      </c>
      <c r="AY24" s="1">
        <v>219.13000000000002</v>
      </c>
      <c r="AZ24" s="1">
        <v>0</v>
      </c>
      <c r="BA24" s="1">
        <v>0</v>
      </c>
      <c r="BB24" s="1">
        <v>480.61999999999995</v>
      </c>
      <c r="BC24" s="45">
        <f t="shared" si="12"/>
        <v>699.75</v>
      </c>
      <c r="BD24" s="38">
        <v>0</v>
      </c>
      <c r="BE24" s="38"/>
      <c r="BF24" s="1">
        <v>682.6</v>
      </c>
      <c r="BG24" s="1">
        <v>0</v>
      </c>
      <c r="BH24" s="16" t="s">
        <v>21</v>
      </c>
      <c r="BI24" s="1">
        <f t="shared" si="10"/>
        <v>652.36</v>
      </c>
    </row>
    <row r="25" spans="1:61" ht="12.75">
      <c r="A25" s="47">
        <v>19</v>
      </c>
      <c r="B25" s="48">
        <v>15</v>
      </c>
      <c r="C25" s="19" t="s">
        <v>105</v>
      </c>
      <c r="D25" s="16" t="s">
        <v>82</v>
      </c>
      <c r="E25" s="16"/>
      <c r="F25" s="16"/>
      <c r="G25" s="16">
        <v>1978</v>
      </c>
      <c r="H25" s="16">
        <f t="shared" si="6"/>
        <v>42</v>
      </c>
      <c r="I25" s="20">
        <v>2651</v>
      </c>
      <c r="J25" s="20">
        <v>0</v>
      </c>
      <c r="K25" s="20">
        <f t="shared" si="11"/>
        <v>2651</v>
      </c>
      <c r="L25" s="16" t="s">
        <v>18</v>
      </c>
      <c r="M25" s="16">
        <v>5</v>
      </c>
      <c r="N25" s="71">
        <v>4</v>
      </c>
      <c r="O25" s="71"/>
      <c r="P25" s="16">
        <v>60</v>
      </c>
      <c r="Q25" s="16">
        <v>24</v>
      </c>
      <c r="R25" s="16" t="s">
        <v>28</v>
      </c>
      <c r="S25" s="16">
        <v>1</v>
      </c>
      <c r="T25" s="1">
        <v>275.2</v>
      </c>
      <c r="U25" s="1" t="s">
        <v>19</v>
      </c>
      <c r="V25" s="1" t="s">
        <v>19</v>
      </c>
      <c r="W25" s="1" t="s">
        <v>20</v>
      </c>
      <c r="X25" s="16">
        <v>151</v>
      </c>
      <c r="Y25" s="16">
        <v>4.33</v>
      </c>
      <c r="Z25" s="16">
        <f t="shared" si="8"/>
        <v>7.5600000000000005</v>
      </c>
      <c r="AA25" s="16" t="s">
        <v>20</v>
      </c>
      <c r="AB25" s="16" t="s">
        <v>19</v>
      </c>
      <c r="AC25" s="16">
        <v>3.23</v>
      </c>
      <c r="AD25" s="16" t="s">
        <v>19</v>
      </c>
      <c r="AE25" s="16" t="s">
        <v>20</v>
      </c>
      <c r="AF25" s="16" t="s">
        <v>20</v>
      </c>
      <c r="AG25" s="16" t="s">
        <v>20</v>
      </c>
      <c r="AH25" s="16" t="s">
        <v>20</v>
      </c>
      <c r="AI25" s="16" t="s">
        <v>20</v>
      </c>
      <c r="AJ25" s="16" t="s">
        <v>19</v>
      </c>
      <c r="AK25" s="48" t="s">
        <v>20</v>
      </c>
      <c r="AL25" s="16" t="s">
        <v>19</v>
      </c>
      <c r="AM25" s="16" t="s">
        <v>20</v>
      </c>
      <c r="AN25" s="48" t="s">
        <v>20</v>
      </c>
      <c r="AO25" s="16" t="s">
        <v>20</v>
      </c>
      <c r="AP25" s="16" t="s">
        <v>20</v>
      </c>
      <c r="AQ25" s="16" t="s">
        <v>29</v>
      </c>
      <c r="AR25" s="16" t="s">
        <v>67</v>
      </c>
      <c r="AS25" s="48" t="s">
        <v>20</v>
      </c>
      <c r="AT25" s="48" t="s">
        <v>20</v>
      </c>
      <c r="AU25" s="16" t="s">
        <v>274</v>
      </c>
      <c r="AV25" s="37">
        <v>1833</v>
      </c>
      <c r="AW25" s="37">
        <f t="shared" si="4"/>
        <v>585.24</v>
      </c>
      <c r="AX25" s="1">
        <v>1154.7</v>
      </c>
      <c r="AY25" s="1">
        <v>167.12</v>
      </c>
      <c r="AZ25" s="1">
        <v>0</v>
      </c>
      <c r="BA25" s="1">
        <v>0</v>
      </c>
      <c r="BB25" s="1">
        <v>987.58</v>
      </c>
      <c r="BC25" s="45">
        <f t="shared" si="12"/>
        <v>1154.7</v>
      </c>
      <c r="BD25" s="38">
        <v>0</v>
      </c>
      <c r="BE25" s="38"/>
      <c r="BF25" s="1">
        <v>678.8</v>
      </c>
      <c r="BG25" s="1">
        <v>0</v>
      </c>
      <c r="BH25" s="16" t="s">
        <v>106</v>
      </c>
      <c r="BI25" s="1">
        <f t="shared" si="10"/>
        <v>585.24</v>
      </c>
    </row>
    <row r="26" spans="1:61" ht="12.75">
      <c r="A26" s="47">
        <v>20</v>
      </c>
      <c r="B26" s="48">
        <v>16</v>
      </c>
      <c r="C26" s="19" t="s">
        <v>119</v>
      </c>
      <c r="D26" s="16" t="s">
        <v>82</v>
      </c>
      <c r="E26" s="16"/>
      <c r="F26" s="16"/>
      <c r="G26" s="16">
        <v>1982</v>
      </c>
      <c r="H26" s="16">
        <f t="shared" si="6"/>
        <v>38</v>
      </c>
      <c r="I26" s="20">
        <v>3142.7</v>
      </c>
      <c r="J26" s="20">
        <v>470.13</v>
      </c>
      <c r="K26" s="20">
        <f t="shared" si="11"/>
        <v>3612.83</v>
      </c>
      <c r="L26" s="16" t="s">
        <v>24</v>
      </c>
      <c r="M26" s="16">
        <v>5</v>
      </c>
      <c r="N26" s="71">
        <v>2</v>
      </c>
      <c r="O26" s="71"/>
      <c r="P26" s="16">
        <v>121</v>
      </c>
      <c r="Q26" s="16">
        <v>70</v>
      </c>
      <c r="R26" s="16" t="s">
        <v>28</v>
      </c>
      <c r="S26" s="16">
        <v>1</v>
      </c>
      <c r="T26" s="1">
        <v>596.5799999999999</v>
      </c>
      <c r="U26" s="1" t="s">
        <v>19</v>
      </c>
      <c r="V26" s="1" t="s">
        <v>19</v>
      </c>
      <c r="W26" s="1" t="s">
        <v>20</v>
      </c>
      <c r="X26" s="16">
        <v>136</v>
      </c>
      <c r="Y26" s="16">
        <v>4.33</v>
      </c>
      <c r="Z26" s="16">
        <f t="shared" si="8"/>
        <v>7.5600000000000005</v>
      </c>
      <c r="AA26" s="16" t="s">
        <v>20</v>
      </c>
      <c r="AB26" s="16" t="s">
        <v>19</v>
      </c>
      <c r="AC26" s="16">
        <v>3.23</v>
      </c>
      <c r="AD26" s="16" t="s">
        <v>19</v>
      </c>
      <c r="AE26" s="16" t="s">
        <v>20</v>
      </c>
      <c r="AF26" s="16" t="s">
        <v>20</v>
      </c>
      <c r="AG26" s="16" t="s">
        <v>20</v>
      </c>
      <c r="AH26" s="16" t="s">
        <v>20</v>
      </c>
      <c r="AI26" s="16" t="s">
        <v>20</v>
      </c>
      <c r="AJ26" s="16" t="s">
        <v>19</v>
      </c>
      <c r="AK26" s="48" t="s">
        <v>20</v>
      </c>
      <c r="AL26" s="16" t="s">
        <v>19</v>
      </c>
      <c r="AM26" s="16" t="s">
        <v>20</v>
      </c>
      <c r="AN26" s="48" t="s">
        <v>20</v>
      </c>
      <c r="AO26" s="16" t="s">
        <v>20</v>
      </c>
      <c r="AP26" s="16" t="s">
        <v>20</v>
      </c>
      <c r="AQ26" s="16" t="s">
        <v>29</v>
      </c>
      <c r="AR26" s="16" t="s">
        <v>67</v>
      </c>
      <c r="AS26" s="48" t="s">
        <v>20</v>
      </c>
      <c r="AT26" s="48" t="s">
        <v>20</v>
      </c>
      <c r="AU26" s="16" t="s">
        <v>275</v>
      </c>
      <c r="AV26" s="37">
        <v>1173</v>
      </c>
      <c r="AW26" s="37">
        <f t="shared" si="4"/>
        <v>841.882</v>
      </c>
      <c r="AX26" s="1">
        <v>201.7896</v>
      </c>
      <c r="AY26" s="1">
        <v>190.12</v>
      </c>
      <c r="AZ26" s="1">
        <v>0</v>
      </c>
      <c r="BA26" s="1">
        <v>0</v>
      </c>
      <c r="BB26" s="1">
        <v>11.67</v>
      </c>
      <c r="BC26" s="45">
        <f t="shared" si="12"/>
        <v>201.79</v>
      </c>
      <c r="BD26" s="38">
        <v>0</v>
      </c>
      <c r="BE26" s="38"/>
      <c r="BF26" s="1">
        <v>963</v>
      </c>
      <c r="BG26" s="1">
        <v>0</v>
      </c>
      <c r="BH26" s="16" t="s">
        <v>21</v>
      </c>
      <c r="BI26" s="1">
        <f t="shared" si="10"/>
        <v>841.882</v>
      </c>
    </row>
    <row r="27" spans="1:61" ht="12.75">
      <c r="A27" s="47">
        <v>21</v>
      </c>
      <c r="B27" s="48">
        <v>17</v>
      </c>
      <c r="C27" s="19" t="s">
        <v>120</v>
      </c>
      <c r="D27" s="16" t="s">
        <v>82</v>
      </c>
      <c r="E27" s="16"/>
      <c r="F27" s="16"/>
      <c r="G27" s="16">
        <v>1933</v>
      </c>
      <c r="H27" s="16">
        <f t="shared" si="6"/>
        <v>87</v>
      </c>
      <c r="I27" s="20">
        <v>1254.46</v>
      </c>
      <c r="J27" s="20">
        <v>0</v>
      </c>
      <c r="K27" s="20">
        <f t="shared" si="11"/>
        <v>1254.46</v>
      </c>
      <c r="L27" s="16" t="s">
        <v>24</v>
      </c>
      <c r="M27" s="16">
        <v>3</v>
      </c>
      <c r="N27" s="71">
        <v>3</v>
      </c>
      <c r="O27" s="71"/>
      <c r="P27" s="16">
        <v>24</v>
      </c>
      <c r="Q27" s="16">
        <v>12</v>
      </c>
      <c r="R27" s="16" t="s">
        <v>28</v>
      </c>
      <c r="S27" s="16">
        <v>1</v>
      </c>
      <c r="T27" s="1">
        <v>192.8</v>
      </c>
      <c r="U27" s="1" t="s">
        <v>19</v>
      </c>
      <c r="V27" s="1" t="s">
        <v>19</v>
      </c>
      <c r="W27" s="1" t="s">
        <v>20</v>
      </c>
      <c r="X27" s="16">
        <v>65</v>
      </c>
      <c r="Y27" s="16">
        <v>4.33</v>
      </c>
      <c r="Z27" s="16">
        <f t="shared" si="8"/>
        <v>7.5600000000000005</v>
      </c>
      <c r="AA27" s="16" t="s">
        <v>20</v>
      </c>
      <c r="AB27" s="16" t="s">
        <v>19</v>
      </c>
      <c r="AC27" s="16">
        <v>3.23</v>
      </c>
      <c r="AD27" s="16" t="s">
        <v>19</v>
      </c>
      <c r="AE27" s="16" t="s">
        <v>20</v>
      </c>
      <c r="AF27" s="16" t="s">
        <v>20</v>
      </c>
      <c r="AG27" s="16" t="s">
        <v>20</v>
      </c>
      <c r="AH27" s="16" t="s">
        <v>20</v>
      </c>
      <c r="AI27" s="16" t="s">
        <v>20</v>
      </c>
      <c r="AJ27" s="16" t="s">
        <v>19</v>
      </c>
      <c r="AK27" s="48" t="s">
        <v>20</v>
      </c>
      <c r="AL27" s="16" t="s">
        <v>19</v>
      </c>
      <c r="AM27" s="16" t="s">
        <v>20</v>
      </c>
      <c r="AN27" s="48" t="s">
        <v>20</v>
      </c>
      <c r="AO27" s="16" t="s">
        <v>20</v>
      </c>
      <c r="AP27" s="16" t="s">
        <v>20</v>
      </c>
      <c r="AQ27" s="16" t="s">
        <v>29</v>
      </c>
      <c r="AR27" s="16" t="s">
        <v>67</v>
      </c>
      <c r="AS27" s="48" t="s">
        <v>20</v>
      </c>
      <c r="AT27" s="48" t="s">
        <v>20</v>
      </c>
      <c r="AU27" s="16" t="s">
        <v>276</v>
      </c>
      <c r="AV27" s="37">
        <v>777</v>
      </c>
      <c r="AW27" s="37">
        <f t="shared" si="4"/>
        <v>482.42</v>
      </c>
      <c r="AX27" s="1">
        <v>138.824</v>
      </c>
      <c r="AY27" s="1">
        <v>113.44800000000001</v>
      </c>
      <c r="AZ27" s="1">
        <v>0</v>
      </c>
      <c r="BA27" s="1">
        <v>0</v>
      </c>
      <c r="BB27" s="1">
        <v>25.37</v>
      </c>
      <c r="BC27" s="45">
        <f t="shared" si="12"/>
        <v>138.818</v>
      </c>
      <c r="BD27" s="38">
        <v>0</v>
      </c>
      <c r="BE27" s="38"/>
      <c r="BF27" s="1">
        <v>87.2</v>
      </c>
      <c r="BG27" s="1">
        <f>AW27</f>
        <v>482.42</v>
      </c>
      <c r="BH27" s="16" t="s">
        <v>72</v>
      </c>
      <c r="BI27" s="1">
        <v>543.7</v>
      </c>
    </row>
    <row r="28" spans="1:61" ht="12.75">
      <c r="A28" s="47">
        <v>22</v>
      </c>
      <c r="B28" s="48">
        <v>18</v>
      </c>
      <c r="C28" s="19" t="s">
        <v>121</v>
      </c>
      <c r="D28" s="16" t="s">
        <v>82</v>
      </c>
      <c r="E28" s="16"/>
      <c r="F28" s="16"/>
      <c r="G28" s="16">
        <v>1948</v>
      </c>
      <c r="H28" s="16">
        <f t="shared" si="6"/>
        <v>72</v>
      </c>
      <c r="I28" s="20">
        <v>1562.7</v>
      </c>
      <c r="J28" s="20">
        <v>0</v>
      </c>
      <c r="K28" s="20">
        <f t="shared" si="11"/>
        <v>1562.7</v>
      </c>
      <c r="L28" s="16" t="s">
        <v>24</v>
      </c>
      <c r="M28" s="16">
        <v>3</v>
      </c>
      <c r="N28" s="71">
        <v>3</v>
      </c>
      <c r="O28" s="71"/>
      <c r="P28" s="16">
        <v>24</v>
      </c>
      <c r="Q28" s="16">
        <v>12</v>
      </c>
      <c r="R28" s="16" t="s">
        <v>28</v>
      </c>
      <c r="S28" s="16">
        <v>1</v>
      </c>
      <c r="T28" s="1">
        <v>183.3</v>
      </c>
      <c r="U28" s="1" t="s">
        <v>19</v>
      </c>
      <c r="V28" s="1" t="s">
        <v>19</v>
      </c>
      <c r="W28" s="1" t="s">
        <v>20</v>
      </c>
      <c r="X28" s="16">
        <v>88</v>
      </c>
      <c r="Y28" s="16">
        <v>4.33</v>
      </c>
      <c r="Z28" s="16">
        <f t="shared" si="8"/>
        <v>7.5600000000000005</v>
      </c>
      <c r="AA28" s="16" t="s">
        <v>20</v>
      </c>
      <c r="AB28" s="16" t="s">
        <v>19</v>
      </c>
      <c r="AC28" s="16">
        <v>3.23</v>
      </c>
      <c r="AD28" s="16" t="s">
        <v>19</v>
      </c>
      <c r="AE28" s="16" t="s">
        <v>20</v>
      </c>
      <c r="AF28" s="16" t="s">
        <v>20</v>
      </c>
      <c r="AG28" s="16" t="s">
        <v>20</v>
      </c>
      <c r="AH28" s="16" t="s">
        <v>20</v>
      </c>
      <c r="AI28" s="16" t="s">
        <v>20</v>
      </c>
      <c r="AJ28" s="16" t="s">
        <v>19</v>
      </c>
      <c r="AK28" s="48" t="s">
        <v>20</v>
      </c>
      <c r="AL28" s="16" t="s">
        <v>19</v>
      </c>
      <c r="AM28" s="16" t="s">
        <v>20</v>
      </c>
      <c r="AN28" s="48" t="s">
        <v>20</v>
      </c>
      <c r="AO28" s="16" t="s">
        <v>20</v>
      </c>
      <c r="AP28" s="16" t="s">
        <v>20</v>
      </c>
      <c r="AQ28" s="16" t="s">
        <v>29</v>
      </c>
      <c r="AR28" s="16" t="s">
        <v>67</v>
      </c>
      <c r="AS28" s="48" t="s">
        <v>20</v>
      </c>
      <c r="AT28" s="48" t="s">
        <v>20</v>
      </c>
      <c r="AU28" s="16" t="s">
        <v>277</v>
      </c>
      <c r="AV28" s="37">
        <v>1040</v>
      </c>
      <c r="AW28" s="37">
        <f t="shared" si="4"/>
        <v>582</v>
      </c>
      <c r="AX28" s="1">
        <v>249.9156</v>
      </c>
      <c r="AY28" s="1">
        <v>125.13100000000001</v>
      </c>
      <c r="AZ28" s="1">
        <v>0</v>
      </c>
      <c r="BA28" s="1">
        <v>0</v>
      </c>
      <c r="BB28" s="1">
        <v>124.78459999999998</v>
      </c>
      <c r="BC28" s="45">
        <f t="shared" si="12"/>
        <v>249.91559999999998</v>
      </c>
      <c r="BD28" s="38">
        <v>0</v>
      </c>
      <c r="BE28" s="38"/>
      <c r="BF28" s="1">
        <v>515.2</v>
      </c>
      <c r="BG28" s="1">
        <v>515.2</v>
      </c>
      <c r="BH28" s="16" t="s">
        <v>25</v>
      </c>
      <c r="BI28" s="1">
        <v>678.38</v>
      </c>
    </row>
    <row r="29" spans="1:61" ht="12.75">
      <c r="A29" s="47">
        <v>23</v>
      </c>
      <c r="B29" s="48">
        <v>21</v>
      </c>
      <c r="C29" s="19" t="s">
        <v>87</v>
      </c>
      <c r="D29" s="16" t="s">
        <v>82</v>
      </c>
      <c r="E29" s="16"/>
      <c r="F29" s="16"/>
      <c r="G29" s="16">
        <v>1973</v>
      </c>
      <c r="H29" s="16">
        <f>2020-G29</f>
        <v>47</v>
      </c>
      <c r="I29" s="20">
        <v>2658.1</v>
      </c>
      <c r="J29" s="20">
        <v>0</v>
      </c>
      <c r="K29" s="20">
        <f>I29+J29</f>
        <v>2658.1</v>
      </c>
      <c r="L29" s="16" t="s">
        <v>18</v>
      </c>
      <c r="M29" s="16">
        <v>5</v>
      </c>
      <c r="N29" s="71">
        <v>4</v>
      </c>
      <c r="O29" s="71"/>
      <c r="P29" s="16">
        <v>60</v>
      </c>
      <c r="Q29" s="16">
        <v>24</v>
      </c>
      <c r="R29" s="16" t="s">
        <v>28</v>
      </c>
      <c r="S29" s="16">
        <v>1</v>
      </c>
      <c r="T29" s="1">
        <v>274.4</v>
      </c>
      <c r="U29" s="1" t="s">
        <v>19</v>
      </c>
      <c r="V29" s="1" t="s">
        <v>19</v>
      </c>
      <c r="W29" s="1" t="s">
        <v>20</v>
      </c>
      <c r="X29" s="16">
        <v>183</v>
      </c>
      <c r="Y29" s="16">
        <v>4.33</v>
      </c>
      <c r="Z29" s="16">
        <f t="shared" si="8"/>
        <v>7.5600000000000005</v>
      </c>
      <c r="AA29" s="48" t="s">
        <v>20</v>
      </c>
      <c r="AB29" s="16" t="s">
        <v>19</v>
      </c>
      <c r="AC29" s="16">
        <v>3.23</v>
      </c>
      <c r="AD29" s="48" t="s">
        <v>19</v>
      </c>
      <c r="AE29" s="16" t="s">
        <v>20</v>
      </c>
      <c r="AF29" s="16" t="s">
        <v>20</v>
      </c>
      <c r="AG29" s="48" t="s">
        <v>20</v>
      </c>
      <c r="AH29" s="48" t="s">
        <v>20</v>
      </c>
      <c r="AI29" s="48" t="s">
        <v>20</v>
      </c>
      <c r="AJ29" s="48" t="s">
        <v>19</v>
      </c>
      <c r="AK29" s="48" t="s">
        <v>20</v>
      </c>
      <c r="AL29" s="48" t="s">
        <v>19</v>
      </c>
      <c r="AM29" s="48" t="s">
        <v>20</v>
      </c>
      <c r="AN29" s="48" t="s">
        <v>20</v>
      </c>
      <c r="AO29" s="48" t="s">
        <v>20</v>
      </c>
      <c r="AP29" s="48" t="s">
        <v>20</v>
      </c>
      <c r="AQ29" s="16" t="s">
        <v>29</v>
      </c>
      <c r="AR29" s="48" t="s">
        <v>67</v>
      </c>
      <c r="AS29" s="48" t="s">
        <v>20</v>
      </c>
      <c r="AT29" s="48" t="s">
        <v>20</v>
      </c>
      <c r="AU29" s="16" t="s">
        <v>278</v>
      </c>
      <c r="AV29" s="37">
        <v>1187</v>
      </c>
      <c r="AW29" s="37">
        <f>(K29+T29)/M29</f>
        <v>586.5</v>
      </c>
      <c r="AX29" s="1">
        <v>512.732</v>
      </c>
      <c r="AY29" s="1">
        <v>186.752</v>
      </c>
      <c r="AZ29" s="1">
        <v>0</v>
      </c>
      <c r="BA29" s="1">
        <v>0</v>
      </c>
      <c r="BB29" s="1">
        <v>325.97999999999996</v>
      </c>
      <c r="BC29" s="45">
        <f>AY29+AZ29+BA29+BB29</f>
        <v>512.732</v>
      </c>
      <c r="BD29" s="38">
        <v>0</v>
      </c>
      <c r="BE29" s="38"/>
      <c r="BF29" s="1">
        <v>690.1</v>
      </c>
      <c r="BG29" s="1">
        <v>0</v>
      </c>
      <c r="BH29" s="16" t="s">
        <v>21</v>
      </c>
      <c r="BI29" s="1">
        <f>AW29</f>
        <v>586.5</v>
      </c>
    </row>
    <row r="30" spans="1:61" ht="12.75">
      <c r="A30" s="47">
        <v>24</v>
      </c>
      <c r="B30" s="48">
        <v>20</v>
      </c>
      <c r="C30" s="19" t="s">
        <v>122</v>
      </c>
      <c r="D30" s="16" t="s">
        <v>82</v>
      </c>
      <c r="E30" s="16"/>
      <c r="F30" s="16"/>
      <c r="G30" s="16">
        <v>1953</v>
      </c>
      <c r="H30" s="16">
        <f t="shared" si="6"/>
        <v>67</v>
      </c>
      <c r="I30" s="20">
        <v>1807.4</v>
      </c>
      <c r="J30" s="20">
        <v>0</v>
      </c>
      <c r="K30" s="20">
        <f t="shared" si="11"/>
        <v>1807.4</v>
      </c>
      <c r="L30" s="16" t="s">
        <v>24</v>
      </c>
      <c r="M30" s="16">
        <v>3</v>
      </c>
      <c r="N30" s="71">
        <v>3</v>
      </c>
      <c r="O30" s="71"/>
      <c r="P30" s="16">
        <v>24</v>
      </c>
      <c r="Q30" s="16">
        <v>12</v>
      </c>
      <c r="R30" s="16" t="s">
        <v>28</v>
      </c>
      <c r="S30" s="16">
        <v>1</v>
      </c>
      <c r="T30" s="1">
        <v>165.7</v>
      </c>
      <c r="U30" s="1" t="s">
        <v>19</v>
      </c>
      <c r="V30" s="1" t="s">
        <v>19</v>
      </c>
      <c r="W30" s="1" t="s">
        <v>20</v>
      </c>
      <c r="X30" s="16">
        <v>84</v>
      </c>
      <c r="Y30" s="16">
        <v>4.33</v>
      </c>
      <c r="Z30" s="16">
        <f t="shared" si="8"/>
        <v>7.5600000000000005</v>
      </c>
      <c r="AA30" s="16" t="s">
        <v>20</v>
      </c>
      <c r="AB30" s="16" t="s">
        <v>19</v>
      </c>
      <c r="AC30" s="16">
        <v>3.23</v>
      </c>
      <c r="AD30" s="16" t="s">
        <v>19</v>
      </c>
      <c r="AE30" s="16" t="s">
        <v>20</v>
      </c>
      <c r="AF30" s="16" t="s">
        <v>20</v>
      </c>
      <c r="AG30" s="16" t="s">
        <v>20</v>
      </c>
      <c r="AH30" s="16" t="s">
        <v>20</v>
      </c>
      <c r="AI30" s="16" t="s">
        <v>20</v>
      </c>
      <c r="AJ30" s="16" t="s">
        <v>19</v>
      </c>
      <c r="AK30" s="48" t="s">
        <v>20</v>
      </c>
      <c r="AL30" s="16" t="s">
        <v>19</v>
      </c>
      <c r="AM30" s="16" t="s">
        <v>20</v>
      </c>
      <c r="AN30" s="48" t="s">
        <v>20</v>
      </c>
      <c r="AO30" s="16" t="s">
        <v>20</v>
      </c>
      <c r="AP30" s="16" t="s">
        <v>20</v>
      </c>
      <c r="AQ30" s="16" t="s">
        <v>29</v>
      </c>
      <c r="AR30" s="16" t="s">
        <v>67</v>
      </c>
      <c r="AS30" s="48" t="s">
        <v>20</v>
      </c>
      <c r="AT30" s="48" t="s">
        <v>20</v>
      </c>
      <c r="AU30" s="16" t="s">
        <v>279</v>
      </c>
      <c r="AV30" s="37">
        <v>1385</v>
      </c>
      <c r="AW30" s="37">
        <f t="shared" si="4"/>
        <v>657.7</v>
      </c>
      <c r="AX30" s="1">
        <v>502.8253</v>
      </c>
      <c r="AY30" s="1">
        <v>159.637</v>
      </c>
      <c r="AZ30" s="1">
        <v>0</v>
      </c>
      <c r="BA30" s="1">
        <v>0</v>
      </c>
      <c r="BB30" s="1">
        <v>343.1883</v>
      </c>
      <c r="BC30" s="45">
        <f t="shared" si="12"/>
        <v>502.8253</v>
      </c>
      <c r="BD30" s="38">
        <v>0</v>
      </c>
      <c r="BE30" s="38"/>
      <c r="BF30" s="1">
        <v>888.4</v>
      </c>
      <c r="BG30" s="1">
        <f>AW30</f>
        <v>657.7</v>
      </c>
      <c r="BH30" s="16" t="s">
        <v>25</v>
      </c>
      <c r="BI30" s="1">
        <v>758.29</v>
      </c>
    </row>
    <row r="31" spans="1:61" ht="12.75">
      <c r="A31" s="47">
        <v>25</v>
      </c>
      <c r="B31" s="48">
        <v>22</v>
      </c>
      <c r="C31" s="19" t="s">
        <v>107</v>
      </c>
      <c r="D31" s="16" t="s">
        <v>82</v>
      </c>
      <c r="E31" s="16"/>
      <c r="F31" s="16"/>
      <c r="G31" s="16">
        <v>1956</v>
      </c>
      <c r="H31" s="16">
        <f t="shared" si="6"/>
        <v>64</v>
      </c>
      <c r="I31" s="20">
        <v>2410.21</v>
      </c>
      <c r="J31" s="20">
        <v>0</v>
      </c>
      <c r="K31" s="20">
        <f t="shared" si="7"/>
        <v>2410.21</v>
      </c>
      <c r="L31" s="16" t="s">
        <v>24</v>
      </c>
      <c r="M31" s="16">
        <v>4</v>
      </c>
      <c r="N31" s="71">
        <v>3</v>
      </c>
      <c r="O31" s="71"/>
      <c r="P31" s="16">
        <v>32</v>
      </c>
      <c r="Q31" s="16">
        <v>15</v>
      </c>
      <c r="R31" s="16" t="s">
        <v>28</v>
      </c>
      <c r="S31" s="16">
        <v>1</v>
      </c>
      <c r="T31" s="1">
        <v>228.4</v>
      </c>
      <c r="U31" s="1" t="s">
        <v>19</v>
      </c>
      <c r="V31" s="1" t="s">
        <v>19</v>
      </c>
      <c r="W31" s="1" t="s">
        <v>20</v>
      </c>
      <c r="X31" s="16">
        <v>128</v>
      </c>
      <c r="Y31" s="16">
        <v>4.33</v>
      </c>
      <c r="Z31" s="16">
        <f t="shared" si="8"/>
        <v>7.5600000000000005</v>
      </c>
      <c r="AA31" s="48" t="s">
        <v>20</v>
      </c>
      <c r="AB31" s="16" t="s">
        <v>19</v>
      </c>
      <c r="AC31" s="16">
        <v>3.23</v>
      </c>
      <c r="AD31" s="48" t="s">
        <v>19</v>
      </c>
      <c r="AE31" s="16" t="s">
        <v>20</v>
      </c>
      <c r="AF31" s="16" t="s">
        <v>20</v>
      </c>
      <c r="AG31" s="48" t="s">
        <v>20</v>
      </c>
      <c r="AH31" s="48" t="s">
        <v>20</v>
      </c>
      <c r="AI31" s="48" t="s">
        <v>20</v>
      </c>
      <c r="AJ31" s="48" t="s">
        <v>19</v>
      </c>
      <c r="AK31" s="48" t="s">
        <v>20</v>
      </c>
      <c r="AL31" s="48" t="s">
        <v>19</v>
      </c>
      <c r="AM31" s="48" t="s">
        <v>20</v>
      </c>
      <c r="AN31" s="48" t="s">
        <v>20</v>
      </c>
      <c r="AO31" s="48" t="s">
        <v>20</v>
      </c>
      <c r="AP31" s="48" t="s">
        <v>20</v>
      </c>
      <c r="AQ31" s="16" t="s">
        <v>29</v>
      </c>
      <c r="AR31" s="48" t="s">
        <v>67</v>
      </c>
      <c r="AS31" s="48" t="s">
        <v>20</v>
      </c>
      <c r="AT31" s="48" t="s">
        <v>20</v>
      </c>
      <c r="AU31" s="16" t="s">
        <v>280</v>
      </c>
      <c r="AV31" s="37">
        <v>1151</v>
      </c>
      <c r="AW31" s="37">
        <f t="shared" si="4"/>
        <v>659.6525</v>
      </c>
      <c r="AX31" s="1">
        <v>275.432</v>
      </c>
      <c r="AY31" s="1">
        <v>141.576</v>
      </c>
      <c r="AZ31" s="1">
        <v>0</v>
      </c>
      <c r="BA31" s="1">
        <v>0</v>
      </c>
      <c r="BB31" s="1">
        <v>133.85</v>
      </c>
      <c r="BC31" s="45">
        <f t="shared" si="9"/>
        <v>275.426</v>
      </c>
      <c r="BD31" s="38">
        <v>0</v>
      </c>
      <c r="BE31" s="38"/>
      <c r="BF31" s="1">
        <v>881.4</v>
      </c>
      <c r="BG31" s="1">
        <f>AW31</f>
        <v>659.6525</v>
      </c>
      <c r="BH31" s="16" t="s">
        <v>72</v>
      </c>
      <c r="BI31" s="1">
        <v>1179</v>
      </c>
    </row>
    <row r="32" spans="1:61" ht="12.75">
      <c r="A32" s="47">
        <v>26</v>
      </c>
      <c r="B32" s="48">
        <v>23</v>
      </c>
      <c r="C32" s="19" t="s">
        <v>88</v>
      </c>
      <c r="D32" s="16" t="s">
        <v>82</v>
      </c>
      <c r="E32" s="16"/>
      <c r="F32" s="16"/>
      <c r="G32" s="16">
        <v>1972</v>
      </c>
      <c r="H32" s="16">
        <f t="shared" si="6"/>
        <v>48</v>
      </c>
      <c r="I32" s="20">
        <v>2668.9</v>
      </c>
      <c r="J32" s="20">
        <v>0</v>
      </c>
      <c r="K32" s="20">
        <f t="shared" si="7"/>
        <v>2668.9</v>
      </c>
      <c r="L32" s="16" t="s">
        <v>18</v>
      </c>
      <c r="M32" s="16">
        <v>5</v>
      </c>
      <c r="N32" s="71">
        <v>4</v>
      </c>
      <c r="O32" s="71"/>
      <c r="P32" s="16">
        <v>60</v>
      </c>
      <c r="Q32" s="16">
        <v>24</v>
      </c>
      <c r="R32" s="16" t="s">
        <v>28</v>
      </c>
      <c r="S32" s="16">
        <v>1</v>
      </c>
      <c r="T32" s="1">
        <v>239</v>
      </c>
      <c r="U32" s="1" t="s">
        <v>19</v>
      </c>
      <c r="V32" s="1" t="s">
        <v>19</v>
      </c>
      <c r="W32" s="1" t="s">
        <v>20</v>
      </c>
      <c r="X32" s="16">
        <v>198</v>
      </c>
      <c r="Y32" s="16">
        <v>4.33</v>
      </c>
      <c r="Z32" s="16">
        <f t="shared" si="8"/>
        <v>7.5600000000000005</v>
      </c>
      <c r="AA32" s="48" t="s">
        <v>20</v>
      </c>
      <c r="AB32" s="16" t="s">
        <v>19</v>
      </c>
      <c r="AC32" s="16">
        <v>3.23</v>
      </c>
      <c r="AD32" s="48" t="s">
        <v>19</v>
      </c>
      <c r="AE32" s="16" t="s">
        <v>20</v>
      </c>
      <c r="AF32" s="16" t="s">
        <v>20</v>
      </c>
      <c r="AG32" s="48" t="s">
        <v>20</v>
      </c>
      <c r="AH32" s="48" t="s">
        <v>20</v>
      </c>
      <c r="AI32" s="48" t="s">
        <v>20</v>
      </c>
      <c r="AJ32" s="48" t="s">
        <v>19</v>
      </c>
      <c r="AK32" s="48" t="s">
        <v>20</v>
      </c>
      <c r="AL32" s="48" t="s">
        <v>19</v>
      </c>
      <c r="AM32" s="48" t="s">
        <v>20</v>
      </c>
      <c r="AN32" s="48" t="s">
        <v>20</v>
      </c>
      <c r="AO32" s="48" t="s">
        <v>20</v>
      </c>
      <c r="AP32" s="48" t="s">
        <v>20</v>
      </c>
      <c r="AQ32" s="16" t="s">
        <v>29</v>
      </c>
      <c r="AR32" s="48" t="s">
        <v>67</v>
      </c>
      <c r="AS32" s="48" t="s">
        <v>20</v>
      </c>
      <c r="AT32" s="48" t="s">
        <v>20</v>
      </c>
      <c r="AU32" s="16" t="s">
        <v>281</v>
      </c>
      <c r="AV32" s="37">
        <v>1206</v>
      </c>
      <c r="AW32" s="37">
        <f t="shared" si="4"/>
        <v>581.58</v>
      </c>
      <c r="AX32" s="1">
        <v>528.3816</v>
      </c>
      <c r="AY32" s="1">
        <v>205.97199999999998</v>
      </c>
      <c r="AZ32" s="1">
        <v>0</v>
      </c>
      <c r="BA32" s="1">
        <v>0</v>
      </c>
      <c r="BB32" s="1">
        <v>322.40960000000007</v>
      </c>
      <c r="BC32" s="45">
        <f t="shared" si="9"/>
        <v>528.3816</v>
      </c>
      <c r="BD32" s="38">
        <v>0</v>
      </c>
      <c r="BE32" s="38"/>
      <c r="BF32" s="1">
        <v>690</v>
      </c>
      <c r="BG32" s="1">
        <v>0</v>
      </c>
      <c r="BH32" s="16" t="s">
        <v>106</v>
      </c>
      <c r="BI32" s="1">
        <v>753</v>
      </c>
    </row>
    <row r="33" spans="1:61" ht="12.75">
      <c r="A33" s="47">
        <v>27</v>
      </c>
      <c r="B33" s="48">
        <v>24</v>
      </c>
      <c r="C33" s="19" t="s">
        <v>108</v>
      </c>
      <c r="D33" s="16" t="s">
        <v>82</v>
      </c>
      <c r="E33" s="16"/>
      <c r="F33" s="16"/>
      <c r="G33" s="16">
        <v>1957</v>
      </c>
      <c r="H33" s="16">
        <f t="shared" si="6"/>
        <v>63</v>
      </c>
      <c r="I33" s="20">
        <v>2055.8</v>
      </c>
      <c r="J33" s="20">
        <v>336.1</v>
      </c>
      <c r="K33" s="20">
        <v>2391.9</v>
      </c>
      <c r="L33" s="16" t="s">
        <v>24</v>
      </c>
      <c r="M33" s="16">
        <v>4</v>
      </c>
      <c r="N33" s="71">
        <v>3</v>
      </c>
      <c r="O33" s="71"/>
      <c r="P33" s="16">
        <v>28</v>
      </c>
      <c r="Q33" s="16">
        <v>15</v>
      </c>
      <c r="R33" s="16" t="s">
        <v>28</v>
      </c>
      <c r="S33" s="16">
        <v>1</v>
      </c>
      <c r="T33" s="1">
        <v>276.3</v>
      </c>
      <c r="U33" s="1" t="s">
        <v>19</v>
      </c>
      <c r="V33" s="1" t="s">
        <v>19</v>
      </c>
      <c r="W33" s="1" t="s">
        <v>20</v>
      </c>
      <c r="X33" s="16">
        <v>91</v>
      </c>
      <c r="Y33" s="16">
        <v>4.33</v>
      </c>
      <c r="Z33" s="16">
        <f t="shared" si="8"/>
        <v>7.5600000000000005</v>
      </c>
      <c r="AA33" s="48" t="s">
        <v>20</v>
      </c>
      <c r="AB33" s="16" t="s">
        <v>19</v>
      </c>
      <c r="AC33" s="16">
        <v>3.23</v>
      </c>
      <c r="AD33" s="48" t="s">
        <v>19</v>
      </c>
      <c r="AE33" s="16" t="s">
        <v>20</v>
      </c>
      <c r="AF33" s="16" t="s">
        <v>20</v>
      </c>
      <c r="AG33" s="48" t="s">
        <v>20</v>
      </c>
      <c r="AH33" s="48" t="s">
        <v>20</v>
      </c>
      <c r="AI33" s="48" t="s">
        <v>20</v>
      </c>
      <c r="AJ33" s="48" t="s">
        <v>19</v>
      </c>
      <c r="AK33" s="48" t="s">
        <v>20</v>
      </c>
      <c r="AL33" s="48" t="s">
        <v>19</v>
      </c>
      <c r="AM33" s="48" t="s">
        <v>20</v>
      </c>
      <c r="AN33" s="48" t="s">
        <v>20</v>
      </c>
      <c r="AO33" s="48" t="s">
        <v>20</v>
      </c>
      <c r="AP33" s="48" t="s">
        <v>20</v>
      </c>
      <c r="AQ33" s="16" t="s">
        <v>29</v>
      </c>
      <c r="AR33" s="48" t="s">
        <v>67</v>
      </c>
      <c r="AS33" s="48" t="s">
        <v>20</v>
      </c>
      <c r="AT33" s="48" t="s">
        <v>20</v>
      </c>
      <c r="AU33" s="16" t="s">
        <v>282</v>
      </c>
      <c r="AV33" s="37">
        <v>1121</v>
      </c>
      <c r="AW33" s="37">
        <f t="shared" si="4"/>
        <v>667.0500000000001</v>
      </c>
      <c r="AX33" s="1">
        <v>238.81</v>
      </c>
      <c r="AY33" s="1">
        <v>200.85</v>
      </c>
      <c r="AZ33" s="1">
        <v>0</v>
      </c>
      <c r="BA33" s="1">
        <v>0</v>
      </c>
      <c r="BB33" s="1">
        <v>37.96</v>
      </c>
      <c r="BC33" s="45">
        <f t="shared" si="9"/>
        <v>238.81</v>
      </c>
      <c r="BD33" s="38">
        <v>0</v>
      </c>
      <c r="BE33" s="38"/>
      <c r="BF33" s="1">
        <v>717.2</v>
      </c>
      <c r="BG33" s="1">
        <f>AW33</f>
        <v>667.0500000000001</v>
      </c>
      <c r="BH33" s="16" t="s">
        <v>72</v>
      </c>
      <c r="BI33" s="1">
        <v>846</v>
      </c>
    </row>
    <row r="34" spans="1:61" ht="12.75">
      <c r="A34" s="47">
        <v>28</v>
      </c>
      <c r="B34" s="48">
        <v>29</v>
      </c>
      <c r="C34" s="19" t="s">
        <v>89</v>
      </c>
      <c r="D34" s="16" t="s">
        <v>82</v>
      </c>
      <c r="E34" s="16"/>
      <c r="F34" s="16"/>
      <c r="G34" s="16">
        <v>1969</v>
      </c>
      <c r="H34" s="16">
        <f t="shared" si="6"/>
        <v>51</v>
      </c>
      <c r="I34" s="20">
        <v>2622.2</v>
      </c>
      <c r="J34" s="20">
        <v>0</v>
      </c>
      <c r="K34" s="20">
        <f t="shared" si="7"/>
        <v>2622.2</v>
      </c>
      <c r="L34" s="16" t="s">
        <v>18</v>
      </c>
      <c r="M34" s="16">
        <v>5</v>
      </c>
      <c r="N34" s="71">
        <v>4</v>
      </c>
      <c r="O34" s="71"/>
      <c r="P34" s="16">
        <v>60</v>
      </c>
      <c r="Q34" s="16">
        <v>24</v>
      </c>
      <c r="R34" s="16" t="s">
        <v>28</v>
      </c>
      <c r="S34" s="16">
        <v>1</v>
      </c>
      <c r="T34" s="1">
        <v>329.3</v>
      </c>
      <c r="U34" s="1" t="s">
        <v>19</v>
      </c>
      <c r="V34" s="1" t="s">
        <v>19</v>
      </c>
      <c r="W34" s="1" t="s">
        <v>20</v>
      </c>
      <c r="X34" s="16">
        <v>168</v>
      </c>
      <c r="Y34" s="16">
        <v>4.33</v>
      </c>
      <c r="Z34" s="16">
        <f t="shared" si="8"/>
        <v>7.5600000000000005</v>
      </c>
      <c r="AA34" s="48" t="s">
        <v>20</v>
      </c>
      <c r="AB34" s="16" t="s">
        <v>19</v>
      </c>
      <c r="AC34" s="16">
        <v>3.23</v>
      </c>
      <c r="AD34" s="48" t="s">
        <v>19</v>
      </c>
      <c r="AE34" s="16" t="s">
        <v>20</v>
      </c>
      <c r="AF34" s="16" t="s">
        <v>20</v>
      </c>
      <c r="AG34" s="48" t="s">
        <v>20</v>
      </c>
      <c r="AH34" s="48" t="s">
        <v>20</v>
      </c>
      <c r="AI34" s="48" t="s">
        <v>20</v>
      </c>
      <c r="AJ34" s="48" t="s">
        <v>19</v>
      </c>
      <c r="AK34" s="48" t="s">
        <v>20</v>
      </c>
      <c r="AL34" s="48" t="s">
        <v>19</v>
      </c>
      <c r="AM34" s="48" t="s">
        <v>20</v>
      </c>
      <c r="AN34" s="48" t="s">
        <v>20</v>
      </c>
      <c r="AO34" s="48" t="s">
        <v>20</v>
      </c>
      <c r="AP34" s="48" t="s">
        <v>20</v>
      </c>
      <c r="AQ34" s="16" t="s">
        <v>29</v>
      </c>
      <c r="AR34" s="48" t="s">
        <v>67</v>
      </c>
      <c r="AS34" s="48" t="s">
        <v>20</v>
      </c>
      <c r="AT34" s="48" t="s">
        <v>20</v>
      </c>
      <c r="AU34" s="16" t="s">
        <v>283</v>
      </c>
      <c r="AV34" s="37">
        <v>1100</v>
      </c>
      <c r="AW34" s="37">
        <f t="shared" si="4"/>
        <v>590.3</v>
      </c>
      <c r="AX34" s="1">
        <v>413.6248</v>
      </c>
      <c r="AY34" s="1">
        <v>168.50300000000004</v>
      </c>
      <c r="AZ34" s="1">
        <v>0</v>
      </c>
      <c r="BA34" s="1">
        <v>0</v>
      </c>
      <c r="BB34" s="1">
        <v>245.12179999999995</v>
      </c>
      <c r="BC34" s="45">
        <f t="shared" si="9"/>
        <v>413.6248</v>
      </c>
      <c r="BD34" s="38">
        <v>0</v>
      </c>
      <c r="BE34" s="38"/>
      <c r="BF34" s="1">
        <v>679.3</v>
      </c>
      <c r="BG34" s="1">
        <v>0</v>
      </c>
      <c r="BH34" s="16" t="s">
        <v>21</v>
      </c>
      <c r="BI34" s="1">
        <f>AW34</f>
        <v>590.3</v>
      </c>
    </row>
    <row r="35" spans="1:61" ht="12.75">
      <c r="A35" s="47">
        <v>29</v>
      </c>
      <c r="B35" s="48">
        <v>30</v>
      </c>
      <c r="C35" s="19" t="s">
        <v>90</v>
      </c>
      <c r="D35" s="16" t="s">
        <v>82</v>
      </c>
      <c r="E35" s="16"/>
      <c r="F35" s="16"/>
      <c r="G35" s="16">
        <v>1964</v>
      </c>
      <c r="H35" s="16">
        <f t="shared" si="6"/>
        <v>56</v>
      </c>
      <c r="I35" s="20">
        <v>2609.15</v>
      </c>
      <c r="J35" s="20">
        <v>0</v>
      </c>
      <c r="K35" s="20">
        <f t="shared" si="7"/>
        <v>2609.15</v>
      </c>
      <c r="L35" s="16" t="s">
        <v>18</v>
      </c>
      <c r="M35" s="16">
        <v>5</v>
      </c>
      <c r="N35" s="71">
        <v>4</v>
      </c>
      <c r="O35" s="71"/>
      <c r="P35" s="16">
        <v>60</v>
      </c>
      <c r="Q35" s="16">
        <v>24</v>
      </c>
      <c r="R35" s="16" t="s">
        <v>28</v>
      </c>
      <c r="S35" s="16">
        <v>1</v>
      </c>
      <c r="T35" s="1">
        <v>328.4</v>
      </c>
      <c r="U35" s="1" t="s">
        <v>19</v>
      </c>
      <c r="V35" s="1" t="s">
        <v>19</v>
      </c>
      <c r="W35" s="1" t="s">
        <v>20</v>
      </c>
      <c r="X35" s="16">
        <v>159</v>
      </c>
      <c r="Y35" s="16">
        <v>4.33</v>
      </c>
      <c r="Z35" s="16">
        <f t="shared" si="8"/>
        <v>7.5600000000000005</v>
      </c>
      <c r="AA35" s="48" t="s">
        <v>20</v>
      </c>
      <c r="AB35" s="16" t="s">
        <v>19</v>
      </c>
      <c r="AC35" s="16">
        <v>3.23</v>
      </c>
      <c r="AD35" s="48" t="s">
        <v>19</v>
      </c>
      <c r="AE35" s="16" t="s">
        <v>20</v>
      </c>
      <c r="AF35" s="16" t="s">
        <v>20</v>
      </c>
      <c r="AG35" s="48" t="s">
        <v>20</v>
      </c>
      <c r="AH35" s="48" t="s">
        <v>20</v>
      </c>
      <c r="AI35" s="48" t="s">
        <v>20</v>
      </c>
      <c r="AJ35" s="48" t="s">
        <v>19</v>
      </c>
      <c r="AK35" s="48" t="s">
        <v>20</v>
      </c>
      <c r="AL35" s="48" t="s">
        <v>19</v>
      </c>
      <c r="AM35" s="48" t="s">
        <v>20</v>
      </c>
      <c r="AN35" s="48" t="s">
        <v>20</v>
      </c>
      <c r="AO35" s="48" t="s">
        <v>20</v>
      </c>
      <c r="AP35" s="48" t="s">
        <v>20</v>
      </c>
      <c r="AQ35" s="16" t="s">
        <v>29</v>
      </c>
      <c r="AR35" s="48" t="s">
        <v>67</v>
      </c>
      <c r="AS35" s="48" t="s">
        <v>20</v>
      </c>
      <c r="AT35" s="48" t="s">
        <v>20</v>
      </c>
      <c r="AU35" s="16" t="s">
        <v>284</v>
      </c>
      <c r="AV35" s="37">
        <v>1153</v>
      </c>
      <c r="AW35" s="37">
        <f t="shared" si="4"/>
        <v>587.51</v>
      </c>
      <c r="AX35" s="1">
        <v>460.4829</v>
      </c>
      <c r="AY35" s="1">
        <v>184.41600000000003</v>
      </c>
      <c r="AZ35" s="1">
        <v>0</v>
      </c>
      <c r="BA35" s="1">
        <v>0</v>
      </c>
      <c r="BB35" s="1">
        <v>276.0669</v>
      </c>
      <c r="BC35" s="45">
        <f t="shared" si="9"/>
        <v>460.4829</v>
      </c>
      <c r="BD35" s="38">
        <v>0</v>
      </c>
      <c r="BE35" s="38"/>
      <c r="BF35" s="1">
        <v>678.3</v>
      </c>
      <c r="BG35" s="1">
        <v>0</v>
      </c>
      <c r="BH35" s="16" t="s">
        <v>21</v>
      </c>
      <c r="BI35" s="1">
        <f>AW35</f>
        <v>587.51</v>
      </c>
    </row>
    <row r="36" spans="1:61" ht="12.75">
      <c r="A36" s="47">
        <v>30</v>
      </c>
      <c r="B36" s="48">
        <v>31</v>
      </c>
      <c r="C36" s="19" t="s">
        <v>91</v>
      </c>
      <c r="D36" s="16" t="s">
        <v>82</v>
      </c>
      <c r="E36" s="16"/>
      <c r="F36" s="16"/>
      <c r="G36" s="16">
        <v>1974</v>
      </c>
      <c r="H36" s="16">
        <f t="shared" si="6"/>
        <v>46</v>
      </c>
      <c r="I36" s="20">
        <v>2541.8</v>
      </c>
      <c r="J36" s="20">
        <v>58.9</v>
      </c>
      <c r="K36" s="20">
        <f t="shared" si="7"/>
        <v>2600.7000000000003</v>
      </c>
      <c r="L36" s="16" t="s">
        <v>18</v>
      </c>
      <c r="M36" s="16">
        <v>5</v>
      </c>
      <c r="N36" s="71">
        <v>4</v>
      </c>
      <c r="O36" s="71"/>
      <c r="P36" s="16">
        <v>59</v>
      </c>
      <c r="Q36" s="16">
        <v>24</v>
      </c>
      <c r="R36" s="16" t="s">
        <v>28</v>
      </c>
      <c r="S36" s="16">
        <v>1</v>
      </c>
      <c r="T36" s="1">
        <v>327.9</v>
      </c>
      <c r="U36" s="1" t="s">
        <v>19</v>
      </c>
      <c r="V36" s="1" t="s">
        <v>19</v>
      </c>
      <c r="W36" s="1" t="s">
        <v>20</v>
      </c>
      <c r="X36" s="16">
        <v>152</v>
      </c>
      <c r="Y36" s="16">
        <v>4.33</v>
      </c>
      <c r="Z36" s="16">
        <f t="shared" si="8"/>
        <v>7.5600000000000005</v>
      </c>
      <c r="AA36" s="16" t="s">
        <v>20</v>
      </c>
      <c r="AB36" s="16" t="s">
        <v>19</v>
      </c>
      <c r="AC36" s="16">
        <v>3.23</v>
      </c>
      <c r="AD36" s="16" t="s">
        <v>19</v>
      </c>
      <c r="AE36" s="16" t="s">
        <v>20</v>
      </c>
      <c r="AF36" s="16" t="s">
        <v>20</v>
      </c>
      <c r="AG36" s="16" t="s">
        <v>20</v>
      </c>
      <c r="AH36" s="16" t="s">
        <v>20</v>
      </c>
      <c r="AI36" s="16" t="s">
        <v>20</v>
      </c>
      <c r="AJ36" s="16" t="s">
        <v>19</v>
      </c>
      <c r="AK36" s="48" t="s">
        <v>20</v>
      </c>
      <c r="AL36" s="16" t="s">
        <v>19</v>
      </c>
      <c r="AM36" s="16" t="s">
        <v>20</v>
      </c>
      <c r="AN36" s="48" t="s">
        <v>19</v>
      </c>
      <c r="AO36" s="16" t="s">
        <v>20</v>
      </c>
      <c r="AP36" s="16" t="s">
        <v>20</v>
      </c>
      <c r="AQ36" s="16" t="s">
        <v>29</v>
      </c>
      <c r="AR36" s="16" t="s">
        <v>67</v>
      </c>
      <c r="AS36" s="48" t="s">
        <v>20</v>
      </c>
      <c r="AT36" s="48" t="s">
        <v>20</v>
      </c>
      <c r="AU36" s="16" t="s">
        <v>285</v>
      </c>
      <c r="AV36" s="37">
        <v>1007</v>
      </c>
      <c r="AW36" s="37">
        <f t="shared" si="4"/>
        <v>585.72</v>
      </c>
      <c r="AX36" s="1">
        <v>327.8288</v>
      </c>
      <c r="AY36" s="1">
        <v>158.98200000000003</v>
      </c>
      <c r="AZ36" s="1">
        <v>0</v>
      </c>
      <c r="BA36" s="1">
        <v>0</v>
      </c>
      <c r="BB36" s="1">
        <v>168.84679999999997</v>
      </c>
      <c r="BC36" s="45">
        <f t="shared" si="9"/>
        <v>327.8288</v>
      </c>
      <c r="BD36" s="38">
        <v>0</v>
      </c>
      <c r="BE36" s="38"/>
      <c r="BF36" s="1">
        <v>675.1</v>
      </c>
      <c r="BG36" s="1">
        <v>0</v>
      </c>
      <c r="BH36" s="16" t="s">
        <v>21</v>
      </c>
      <c r="BI36" s="1">
        <f>AW36</f>
        <v>585.72</v>
      </c>
    </row>
    <row r="37" spans="1:61" ht="12.75">
      <c r="A37" s="47">
        <v>31</v>
      </c>
      <c r="B37" s="48">
        <v>32</v>
      </c>
      <c r="C37" s="19" t="s">
        <v>92</v>
      </c>
      <c r="D37" s="16" t="s">
        <v>82</v>
      </c>
      <c r="E37" s="16"/>
      <c r="F37" s="16"/>
      <c r="G37" s="13">
        <v>1974</v>
      </c>
      <c r="H37" s="16">
        <f t="shared" si="6"/>
        <v>46</v>
      </c>
      <c r="I37" s="20">
        <v>2609.4</v>
      </c>
      <c r="J37" s="20">
        <v>0</v>
      </c>
      <c r="K37" s="20">
        <f t="shared" si="7"/>
        <v>2609.4</v>
      </c>
      <c r="L37" s="16" t="s">
        <v>18</v>
      </c>
      <c r="M37" s="16">
        <v>5</v>
      </c>
      <c r="N37" s="71">
        <v>4</v>
      </c>
      <c r="O37" s="71"/>
      <c r="P37" s="16">
        <v>60</v>
      </c>
      <c r="Q37" s="16">
        <v>24</v>
      </c>
      <c r="R37" s="16" t="s">
        <v>28</v>
      </c>
      <c r="S37" s="16">
        <v>1</v>
      </c>
      <c r="T37" s="1">
        <v>324</v>
      </c>
      <c r="U37" s="1" t="s">
        <v>19</v>
      </c>
      <c r="V37" s="1" t="s">
        <v>19</v>
      </c>
      <c r="W37" s="1" t="s">
        <v>20</v>
      </c>
      <c r="X37" s="16">
        <v>98</v>
      </c>
      <c r="Y37" s="149">
        <v>6.39</v>
      </c>
      <c r="Z37" s="149">
        <v>6.39</v>
      </c>
      <c r="AA37" s="149" t="s">
        <v>20</v>
      </c>
      <c r="AB37" s="149" t="s">
        <v>19</v>
      </c>
      <c r="AC37" s="149">
        <v>3.23</v>
      </c>
      <c r="AD37" s="16" t="s">
        <v>19</v>
      </c>
      <c r="AE37" s="16" t="s">
        <v>20</v>
      </c>
      <c r="AF37" s="16" t="s">
        <v>20</v>
      </c>
      <c r="AG37" s="16" t="s">
        <v>20</v>
      </c>
      <c r="AH37" s="16" t="s">
        <v>20</v>
      </c>
      <c r="AI37" s="16" t="s">
        <v>20</v>
      </c>
      <c r="AJ37" s="48" t="s">
        <v>19</v>
      </c>
      <c r="AK37" s="48" t="s">
        <v>20</v>
      </c>
      <c r="AL37" s="16" t="s">
        <v>19</v>
      </c>
      <c r="AM37" s="16" t="s">
        <v>20</v>
      </c>
      <c r="AN37" s="48" t="s">
        <v>19</v>
      </c>
      <c r="AO37" s="48" t="s">
        <v>19</v>
      </c>
      <c r="AP37" s="48" t="s">
        <v>19</v>
      </c>
      <c r="AQ37" s="16" t="s">
        <v>29</v>
      </c>
      <c r="AR37" s="16" t="s">
        <v>67</v>
      </c>
      <c r="AS37" s="48" t="s">
        <v>20</v>
      </c>
      <c r="AT37" s="48" t="s">
        <v>20</v>
      </c>
      <c r="AU37" s="16" t="s">
        <v>286</v>
      </c>
      <c r="AV37" s="37">
        <v>990</v>
      </c>
      <c r="AW37" s="37">
        <f t="shared" si="4"/>
        <v>586.6800000000001</v>
      </c>
      <c r="AX37" s="1">
        <v>307.466</v>
      </c>
      <c r="AY37" s="1">
        <v>155.18400000000003</v>
      </c>
      <c r="AZ37" s="1">
        <v>0</v>
      </c>
      <c r="BA37" s="1">
        <v>0</v>
      </c>
      <c r="BB37" s="1">
        <v>152.28199999999998</v>
      </c>
      <c r="BC37" s="45">
        <f t="shared" si="9"/>
        <v>307.466</v>
      </c>
      <c r="BD37" s="38">
        <v>0</v>
      </c>
      <c r="BE37" s="38"/>
      <c r="BF37" s="1">
        <v>670.9</v>
      </c>
      <c r="BG37" s="1">
        <v>0</v>
      </c>
      <c r="BH37" s="16" t="s">
        <v>21</v>
      </c>
      <c r="BI37" s="1">
        <f>AW37</f>
        <v>586.6800000000001</v>
      </c>
    </row>
    <row r="38" spans="1:111" s="51" customFormat="1" ht="12.75">
      <c r="A38" s="47">
        <v>32</v>
      </c>
      <c r="B38" s="48">
        <v>33</v>
      </c>
      <c r="C38" s="49" t="s">
        <v>93</v>
      </c>
      <c r="D38" s="16" t="s">
        <v>82</v>
      </c>
      <c r="E38" s="16"/>
      <c r="F38" s="16"/>
      <c r="G38" s="48">
        <v>1974</v>
      </c>
      <c r="H38" s="16">
        <f t="shared" si="6"/>
        <v>46</v>
      </c>
      <c r="I38" s="50">
        <v>2596.4</v>
      </c>
      <c r="J38" s="50">
        <v>43.9</v>
      </c>
      <c r="K38" s="20">
        <f t="shared" si="7"/>
        <v>2640.3</v>
      </c>
      <c r="L38" s="48" t="s">
        <v>18</v>
      </c>
      <c r="M38" s="16">
        <v>5</v>
      </c>
      <c r="N38" s="71">
        <v>4</v>
      </c>
      <c r="O38" s="71"/>
      <c r="P38" s="48">
        <v>59</v>
      </c>
      <c r="Q38" s="48">
        <v>24</v>
      </c>
      <c r="R38" s="48" t="s">
        <v>28</v>
      </c>
      <c r="S38" s="48">
        <v>1</v>
      </c>
      <c r="T38" s="37">
        <v>326</v>
      </c>
      <c r="U38" s="1" t="s">
        <v>19</v>
      </c>
      <c r="V38" s="1" t="s">
        <v>19</v>
      </c>
      <c r="W38" s="1" t="s">
        <v>20</v>
      </c>
      <c r="X38" s="48">
        <v>164</v>
      </c>
      <c r="Y38" s="16">
        <v>4.33</v>
      </c>
      <c r="Z38" s="16">
        <f t="shared" si="8"/>
        <v>7.5600000000000005</v>
      </c>
      <c r="AA38" s="48" t="s">
        <v>20</v>
      </c>
      <c r="AB38" s="48" t="s">
        <v>19</v>
      </c>
      <c r="AC38" s="16">
        <v>3.23</v>
      </c>
      <c r="AD38" s="48" t="s">
        <v>19</v>
      </c>
      <c r="AE38" s="16" t="s">
        <v>20</v>
      </c>
      <c r="AF38" s="48" t="s">
        <v>20</v>
      </c>
      <c r="AG38" s="48" t="s">
        <v>20</v>
      </c>
      <c r="AH38" s="48" t="s">
        <v>20</v>
      </c>
      <c r="AI38" s="48" t="s">
        <v>20</v>
      </c>
      <c r="AJ38" s="48" t="s">
        <v>19</v>
      </c>
      <c r="AK38" s="48" t="s">
        <v>20</v>
      </c>
      <c r="AL38" s="48" t="s">
        <v>19</v>
      </c>
      <c r="AM38" s="48" t="s">
        <v>20</v>
      </c>
      <c r="AN38" s="48" t="s">
        <v>20</v>
      </c>
      <c r="AO38" s="48" t="s">
        <v>20</v>
      </c>
      <c r="AP38" s="48" t="s">
        <v>20</v>
      </c>
      <c r="AQ38" s="16" t="s">
        <v>29</v>
      </c>
      <c r="AR38" s="48" t="s">
        <v>67</v>
      </c>
      <c r="AS38" s="48" t="s">
        <v>20</v>
      </c>
      <c r="AT38" s="48" t="s">
        <v>20</v>
      </c>
      <c r="AU38" s="16" t="s">
        <v>287</v>
      </c>
      <c r="AV38" s="37">
        <v>1062</v>
      </c>
      <c r="AW38" s="37">
        <f t="shared" si="4"/>
        <v>593.26</v>
      </c>
      <c r="AX38" s="37">
        <v>395.36</v>
      </c>
      <c r="AY38" s="37">
        <v>165.74</v>
      </c>
      <c r="AZ38" s="1">
        <v>0</v>
      </c>
      <c r="BA38" s="1">
        <v>0</v>
      </c>
      <c r="BB38" s="37">
        <v>229.62000000000003</v>
      </c>
      <c r="BC38" s="45">
        <f t="shared" si="9"/>
        <v>395.36</v>
      </c>
      <c r="BD38" s="38">
        <v>0</v>
      </c>
      <c r="BE38" s="38"/>
      <c r="BF38" s="37">
        <v>679.3</v>
      </c>
      <c r="BG38" s="1">
        <v>0</v>
      </c>
      <c r="BH38" s="48" t="s">
        <v>106</v>
      </c>
      <c r="BI38" s="37">
        <v>643.8</v>
      </c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</row>
    <row r="39" spans="1:111" s="51" customFormat="1" ht="12.75">
      <c r="A39" s="47">
        <v>33</v>
      </c>
      <c r="B39" s="48">
        <v>35</v>
      </c>
      <c r="C39" s="49" t="s">
        <v>94</v>
      </c>
      <c r="D39" s="16" t="s">
        <v>82</v>
      </c>
      <c r="E39" s="16"/>
      <c r="F39" s="16"/>
      <c r="G39" s="48">
        <v>1975</v>
      </c>
      <c r="H39" s="16">
        <f t="shared" si="6"/>
        <v>45</v>
      </c>
      <c r="I39" s="50">
        <v>2603.1</v>
      </c>
      <c r="J39" s="20">
        <v>0</v>
      </c>
      <c r="K39" s="20">
        <f t="shared" si="7"/>
        <v>2603.1</v>
      </c>
      <c r="L39" s="48" t="s">
        <v>18</v>
      </c>
      <c r="M39" s="16">
        <v>5</v>
      </c>
      <c r="N39" s="71">
        <v>4</v>
      </c>
      <c r="O39" s="71"/>
      <c r="P39" s="48">
        <v>60</v>
      </c>
      <c r="Q39" s="48">
        <v>24</v>
      </c>
      <c r="R39" s="48" t="s">
        <v>28</v>
      </c>
      <c r="S39" s="48">
        <v>1</v>
      </c>
      <c r="T39" s="37">
        <v>308</v>
      </c>
      <c r="U39" s="1" t="s">
        <v>19</v>
      </c>
      <c r="V39" s="1" t="s">
        <v>19</v>
      </c>
      <c r="W39" s="1" t="s">
        <v>20</v>
      </c>
      <c r="X39" s="48">
        <v>176</v>
      </c>
      <c r="Y39" s="16">
        <v>4.33</v>
      </c>
      <c r="Z39" s="16">
        <f t="shared" si="8"/>
        <v>7.5600000000000005</v>
      </c>
      <c r="AA39" s="48" t="s">
        <v>20</v>
      </c>
      <c r="AB39" s="48" t="s">
        <v>19</v>
      </c>
      <c r="AC39" s="16">
        <v>3.23</v>
      </c>
      <c r="AD39" s="48" t="s">
        <v>19</v>
      </c>
      <c r="AE39" s="16" t="s">
        <v>20</v>
      </c>
      <c r="AF39" s="48" t="s">
        <v>20</v>
      </c>
      <c r="AG39" s="48" t="s">
        <v>20</v>
      </c>
      <c r="AH39" s="48" t="s">
        <v>20</v>
      </c>
      <c r="AI39" s="48" t="s">
        <v>20</v>
      </c>
      <c r="AJ39" s="48" t="s">
        <v>19</v>
      </c>
      <c r="AK39" s="48" t="s">
        <v>20</v>
      </c>
      <c r="AL39" s="48" t="s">
        <v>19</v>
      </c>
      <c r="AM39" s="48" t="s">
        <v>20</v>
      </c>
      <c r="AN39" s="48" t="s">
        <v>20</v>
      </c>
      <c r="AO39" s="48" t="s">
        <v>20</v>
      </c>
      <c r="AP39" s="48" t="s">
        <v>20</v>
      </c>
      <c r="AQ39" s="16" t="s">
        <v>29</v>
      </c>
      <c r="AR39" s="48" t="s">
        <v>67</v>
      </c>
      <c r="AS39" s="48" t="s">
        <v>20</v>
      </c>
      <c r="AT39" s="48" t="s">
        <v>20</v>
      </c>
      <c r="AU39" s="16" t="s">
        <v>288</v>
      </c>
      <c r="AV39" s="37">
        <v>1004</v>
      </c>
      <c r="AW39" s="37">
        <f t="shared" si="4"/>
        <v>582.22</v>
      </c>
      <c r="AX39" s="37">
        <v>324.54</v>
      </c>
      <c r="AY39" s="37">
        <v>161.12</v>
      </c>
      <c r="AZ39" s="1">
        <v>0</v>
      </c>
      <c r="BA39" s="1">
        <v>0</v>
      </c>
      <c r="BB39" s="37">
        <v>163.41999999999996</v>
      </c>
      <c r="BC39" s="45">
        <f t="shared" si="9"/>
        <v>324.53999999999996</v>
      </c>
      <c r="BD39" s="38">
        <v>0</v>
      </c>
      <c r="BE39" s="38"/>
      <c r="BF39" s="37">
        <v>667.7</v>
      </c>
      <c r="BG39" s="1">
        <v>0</v>
      </c>
      <c r="BH39" s="48" t="s">
        <v>21</v>
      </c>
      <c r="BI39" s="37">
        <f>AW39</f>
        <v>582.22</v>
      </c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</row>
    <row r="40" spans="1:111" s="51" customFormat="1" ht="12.75">
      <c r="A40" s="47">
        <v>34</v>
      </c>
      <c r="B40" s="48">
        <v>36</v>
      </c>
      <c r="C40" s="49" t="s">
        <v>95</v>
      </c>
      <c r="D40" s="16" t="s">
        <v>82</v>
      </c>
      <c r="E40" s="16"/>
      <c r="F40" s="16"/>
      <c r="G40" s="48">
        <v>1974</v>
      </c>
      <c r="H40" s="16">
        <f t="shared" si="6"/>
        <v>46</v>
      </c>
      <c r="I40" s="50">
        <v>2655</v>
      </c>
      <c r="J40" s="20">
        <v>0</v>
      </c>
      <c r="K40" s="20">
        <f t="shared" si="7"/>
        <v>2655</v>
      </c>
      <c r="L40" s="48" t="s">
        <v>18</v>
      </c>
      <c r="M40" s="16">
        <v>5</v>
      </c>
      <c r="N40" s="71">
        <v>4</v>
      </c>
      <c r="O40" s="71"/>
      <c r="P40" s="48">
        <v>60</v>
      </c>
      <c r="Q40" s="48">
        <v>24</v>
      </c>
      <c r="R40" s="48" t="s">
        <v>28</v>
      </c>
      <c r="S40" s="48">
        <v>1</v>
      </c>
      <c r="T40" s="37">
        <v>275.2</v>
      </c>
      <c r="U40" s="1" t="s">
        <v>19</v>
      </c>
      <c r="V40" s="1" t="s">
        <v>19</v>
      </c>
      <c r="W40" s="1" t="s">
        <v>20</v>
      </c>
      <c r="X40" s="48">
        <v>191</v>
      </c>
      <c r="Y40" s="16">
        <v>4.33</v>
      </c>
      <c r="Z40" s="16">
        <f t="shared" si="8"/>
        <v>7.5600000000000005</v>
      </c>
      <c r="AA40" s="48" t="s">
        <v>20</v>
      </c>
      <c r="AB40" s="48" t="s">
        <v>19</v>
      </c>
      <c r="AC40" s="16">
        <v>3.23</v>
      </c>
      <c r="AD40" s="48" t="s">
        <v>19</v>
      </c>
      <c r="AE40" s="16" t="s">
        <v>20</v>
      </c>
      <c r="AF40" s="48" t="s">
        <v>20</v>
      </c>
      <c r="AG40" s="48" t="s">
        <v>20</v>
      </c>
      <c r="AH40" s="48" t="s">
        <v>20</v>
      </c>
      <c r="AI40" s="48" t="s">
        <v>20</v>
      </c>
      <c r="AJ40" s="48" t="s">
        <v>19</v>
      </c>
      <c r="AK40" s="48" t="s">
        <v>20</v>
      </c>
      <c r="AL40" s="48" t="s">
        <v>19</v>
      </c>
      <c r="AM40" s="48" t="s">
        <v>20</v>
      </c>
      <c r="AN40" s="48" t="s">
        <v>20</v>
      </c>
      <c r="AO40" s="48" t="s">
        <v>20</v>
      </c>
      <c r="AP40" s="48" t="s">
        <v>20</v>
      </c>
      <c r="AQ40" s="16" t="s">
        <v>29</v>
      </c>
      <c r="AR40" s="48" t="s">
        <v>67</v>
      </c>
      <c r="AS40" s="48" t="s">
        <v>20</v>
      </c>
      <c r="AT40" s="48" t="s">
        <v>20</v>
      </c>
      <c r="AU40" s="16" t="s">
        <v>289</v>
      </c>
      <c r="AV40" s="37">
        <v>1036</v>
      </c>
      <c r="AW40" s="37">
        <f t="shared" si="4"/>
        <v>586.04</v>
      </c>
      <c r="AX40" s="37">
        <v>369.36</v>
      </c>
      <c r="AY40" s="37">
        <v>167.26</v>
      </c>
      <c r="AZ40" s="1">
        <v>0</v>
      </c>
      <c r="BA40" s="1">
        <v>0</v>
      </c>
      <c r="BB40" s="37">
        <v>202.10000000000002</v>
      </c>
      <c r="BC40" s="45">
        <f t="shared" si="9"/>
        <v>369.36</v>
      </c>
      <c r="BD40" s="38">
        <v>0</v>
      </c>
      <c r="BE40" s="38"/>
      <c r="BF40" s="37">
        <v>685.6</v>
      </c>
      <c r="BG40" s="1">
        <v>0</v>
      </c>
      <c r="BH40" s="48" t="s">
        <v>21</v>
      </c>
      <c r="BI40" s="37">
        <f>AW40</f>
        <v>586.04</v>
      </c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52"/>
      <c r="BY40" s="52"/>
      <c r="BZ40" s="52"/>
      <c r="CA40" s="52"/>
      <c r="CB40" s="52"/>
      <c r="CC40" s="52"/>
      <c r="CD40" s="52"/>
      <c r="CE40" s="52"/>
      <c r="CF40" s="52"/>
      <c r="CG40" s="52"/>
      <c r="CH40" s="52"/>
      <c r="CI40" s="52"/>
      <c r="CJ40" s="52"/>
      <c r="CK40" s="52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</row>
    <row r="41" spans="1:111" s="51" customFormat="1" ht="12.75">
      <c r="A41" s="47">
        <v>35</v>
      </c>
      <c r="B41" s="48">
        <v>37</v>
      </c>
      <c r="C41" s="49" t="s">
        <v>96</v>
      </c>
      <c r="D41" s="16" t="s">
        <v>82</v>
      </c>
      <c r="E41" s="16"/>
      <c r="F41" s="16"/>
      <c r="G41" s="48">
        <v>1974</v>
      </c>
      <c r="H41" s="16">
        <f t="shared" si="6"/>
        <v>46</v>
      </c>
      <c r="I41" s="50">
        <v>2613.1</v>
      </c>
      <c r="J41" s="20">
        <v>0</v>
      </c>
      <c r="K41" s="20">
        <f t="shared" si="7"/>
        <v>2613.1</v>
      </c>
      <c r="L41" s="48" t="s">
        <v>18</v>
      </c>
      <c r="M41" s="16">
        <v>5</v>
      </c>
      <c r="N41" s="71">
        <v>4</v>
      </c>
      <c r="O41" s="71"/>
      <c r="P41" s="48">
        <v>60</v>
      </c>
      <c r="Q41" s="48">
        <v>24</v>
      </c>
      <c r="R41" s="48" t="s">
        <v>28</v>
      </c>
      <c r="S41" s="48">
        <v>1</v>
      </c>
      <c r="T41" s="37">
        <v>276.8</v>
      </c>
      <c r="U41" s="1" t="s">
        <v>19</v>
      </c>
      <c r="V41" s="1" t="s">
        <v>19</v>
      </c>
      <c r="W41" s="1" t="s">
        <v>20</v>
      </c>
      <c r="X41" s="48">
        <v>199</v>
      </c>
      <c r="Y41" s="16">
        <v>4.33</v>
      </c>
      <c r="Z41" s="16">
        <f t="shared" si="8"/>
        <v>7.5600000000000005</v>
      </c>
      <c r="AA41" s="48" t="s">
        <v>20</v>
      </c>
      <c r="AB41" s="48" t="s">
        <v>19</v>
      </c>
      <c r="AC41" s="16">
        <v>3.23</v>
      </c>
      <c r="AD41" s="48" t="s">
        <v>19</v>
      </c>
      <c r="AE41" s="16" t="s">
        <v>20</v>
      </c>
      <c r="AF41" s="48" t="s">
        <v>20</v>
      </c>
      <c r="AG41" s="48" t="s">
        <v>20</v>
      </c>
      <c r="AH41" s="48" t="s">
        <v>20</v>
      </c>
      <c r="AI41" s="48" t="s">
        <v>20</v>
      </c>
      <c r="AJ41" s="48" t="s">
        <v>19</v>
      </c>
      <c r="AK41" s="48" t="s">
        <v>20</v>
      </c>
      <c r="AL41" s="48" t="s">
        <v>19</v>
      </c>
      <c r="AM41" s="48" t="s">
        <v>20</v>
      </c>
      <c r="AN41" s="48" t="s">
        <v>20</v>
      </c>
      <c r="AO41" s="48" t="s">
        <v>20</v>
      </c>
      <c r="AP41" s="48" t="s">
        <v>20</v>
      </c>
      <c r="AQ41" s="16" t="s">
        <v>29</v>
      </c>
      <c r="AR41" s="48" t="s">
        <v>67</v>
      </c>
      <c r="AS41" s="48" t="s">
        <v>20</v>
      </c>
      <c r="AT41" s="48" t="s">
        <v>20</v>
      </c>
      <c r="AU41" s="16" t="s">
        <v>290</v>
      </c>
      <c r="AV41" s="37">
        <v>1046</v>
      </c>
      <c r="AW41" s="37">
        <f t="shared" si="4"/>
        <v>577.98</v>
      </c>
      <c r="AX41" s="37">
        <v>362.3</v>
      </c>
      <c r="AY41" s="37">
        <v>164.22000000000003</v>
      </c>
      <c r="AZ41" s="1">
        <v>0</v>
      </c>
      <c r="BA41" s="1">
        <v>0</v>
      </c>
      <c r="BB41" s="37">
        <v>198.07999999999998</v>
      </c>
      <c r="BC41" s="45">
        <f t="shared" si="9"/>
        <v>362.3</v>
      </c>
      <c r="BD41" s="38">
        <v>0</v>
      </c>
      <c r="BE41" s="38"/>
      <c r="BF41" s="37">
        <v>674.1</v>
      </c>
      <c r="BG41" s="1">
        <v>0</v>
      </c>
      <c r="BH41" s="48" t="s">
        <v>21</v>
      </c>
      <c r="BI41" s="37">
        <f>AW41</f>
        <v>577.98</v>
      </c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2"/>
      <c r="CG41" s="52"/>
      <c r="CH41" s="52"/>
      <c r="CI41" s="52"/>
      <c r="CJ41" s="52"/>
      <c r="CK41" s="52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</row>
    <row r="42" spans="1:61" ht="12.75">
      <c r="A42" s="47">
        <v>36</v>
      </c>
      <c r="B42" s="48">
        <v>39</v>
      </c>
      <c r="C42" s="19" t="s">
        <v>97</v>
      </c>
      <c r="D42" s="16" t="s">
        <v>82</v>
      </c>
      <c r="E42" s="16"/>
      <c r="F42" s="16"/>
      <c r="G42" s="16">
        <v>1973</v>
      </c>
      <c r="H42" s="16">
        <f t="shared" si="6"/>
        <v>47</v>
      </c>
      <c r="I42" s="20">
        <v>2621.1</v>
      </c>
      <c r="J42" s="20">
        <v>0</v>
      </c>
      <c r="K42" s="20">
        <f t="shared" si="7"/>
        <v>2621.1</v>
      </c>
      <c r="L42" s="16" t="s">
        <v>18</v>
      </c>
      <c r="M42" s="16">
        <v>5</v>
      </c>
      <c r="N42" s="71">
        <v>4</v>
      </c>
      <c r="O42" s="71"/>
      <c r="P42" s="16">
        <v>60</v>
      </c>
      <c r="Q42" s="16">
        <v>24</v>
      </c>
      <c r="R42" s="16" t="s">
        <v>28</v>
      </c>
      <c r="S42" s="16">
        <v>1</v>
      </c>
      <c r="T42" s="1">
        <v>279.7</v>
      </c>
      <c r="U42" s="1" t="s">
        <v>19</v>
      </c>
      <c r="V42" s="1" t="s">
        <v>19</v>
      </c>
      <c r="W42" s="1" t="s">
        <v>20</v>
      </c>
      <c r="X42" s="16">
        <v>71</v>
      </c>
      <c r="Y42" s="16">
        <v>4.33</v>
      </c>
      <c r="Z42" s="16">
        <f t="shared" si="8"/>
        <v>7.5600000000000005</v>
      </c>
      <c r="AA42" s="48" t="s">
        <v>20</v>
      </c>
      <c r="AB42" s="48" t="s">
        <v>19</v>
      </c>
      <c r="AC42" s="16">
        <v>3.23</v>
      </c>
      <c r="AD42" s="48" t="s">
        <v>19</v>
      </c>
      <c r="AE42" s="16" t="s">
        <v>20</v>
      </c>
      <c r="AF42" s="48" t="s">
        <v>20</v>
      </c>
      <c r="AG42" s="48" t="s">
        <v>20</v>
      </c>
      <c r="AH42" s="48" t="s">
        <v>20</v>
      </c>
      <c r="AI42" s="48" t="s">
        <v>20</v>
      </c>
      <c r="AJ42" s="48" t="s">
        <v>19</v>
      </c>
      <c r="AK42" s="48" t="s">
        <v>20</v>
      </c>
      <c r="AL42" s="48" t="s">
        <v>19</v>
      </c>
      <c r="AM42" s="48" t="s">
        <v>20</v>
      </c>
      <c r="AN42" s="48" t="s">
        <v>20</v>
      </c>
      <c r="AO42" s="48" t="s">
        <v>20</v>
      </c>
      <c r="AP42" s="48" t="s">
        <v>20</v>
      </c>
      <c r="AQ42" s="16" t="s">
        <v>29</v>
      </c>
      <c r="AR42" s="48" t="s">
        <v>67</v>
      </c>
      <c r="AS42" s="48" t="s">
        <v>20</v>
      </c>
      <c r="AT42" s="48" t="s">
        <v>20</v>
      </c>
      <c r="AU42" s="16" t="s">
        <v>291</v>
      </c>
      <c r="AV42" s="37">
        <v>1063</v>
      </c>
      <c r="AW42" s="37">
        <f t="shared" si="4"/>
        <v>580.16</v>
      </c>
      <c r="AX42" s="1">
        <v>411.55</v>
      </c>
      <c r="AY42" s="1">
        <v>168.142</v>
      </c>
      <c r="AZ42" s="1">
        <v>0</v>
      </c>
      <c r="BA42" s="1">
        <v>0</v>
      </c>
      <c r="BB42" s="1">
        <v>243.40800000000002</v>
      </c>
      <c r="BC42" s="45">
        <f t="shared" si="9"/>
        <v>411.55</v>
      </c>
      <c r="BD42" s="38">
        <v>0</v>
      </c>
      <c r="BE42" s="39"/>
      <c r="BF42" s="1">
        <v>669.2</v>
      </c>
      <c r="BG42" s="1">
        <v>0</v>
      </c>
      <c r="BH42" s="16" t="s">
        <v>21</v>
      </c>
      <c r="BI42" s="37">
        <f>AW42</f>
        <v>580.16</v>
      </c>
    </row>
    <row r="43" spans="1:61" ht="12.75">
      <c r="A43" s="47">
        <v>37</v>
      </c>
      <c r="B43" s="48">
        <v>42</v>
      </c>
      <c r="C43" s="33" t="s">
        <v>109</v>
      </c>
      <c r="D43" s="16" t="s">
        <v>82</v>
      </c>
      <c r="E43" s="13"/>
      <c r="F43" s="13"/>
      <c r="G43" s="13">
        <v>1996</v>
      </c>
      <c r="H43" s="16">
        <f t="shared" si="6"/>
        <v>24</v>
      </c>
      <c r="I43" s="20">
        <v>894.7</v>
      </c>
      <c r="J43" s="20">
        <v>0</v>
      </c>
      <c r="K43" s="20">
        <f t="shared" si="7"/>
        <v>894.7</v>
      </c>
      <c r="L43" s="13" t="s">
        <v>24</v>
      </c>
      <c r="M43" s="13">
        <v>3</v>
      </c>
      <c r="N43" s="13">
        <v>3</v>
      </c>
      <c r="O43" s="13"/>
      <c r="P43" s="13">
        <v>18</v>
      </c>
      <c r="Q43" s="13">
        <v>9</v>
      </c>
      <c r="R43" s="16" t="s">
        <v>28</v>
      </c>
      <c r="S43" s="16">
        <v>1</v>
      </c>
      <c r="T43" s="20">
        <v>83.3</v>
      </c>
      <c r="U43" s="1" t="s">
        <v>19</v>
      </c>
      <c r="V43" s="1" t="s">
        <v>19</v>
      </c>
      <c r="W43" s="1" t="s">
        <v>20</v>
      </c>
      <c r="X43" s="13">
        <v>49</v>
      </c>
      <c r="Y43" s="16">
        <v>4.33</v>
      </c>
      <c r="Z43" s="16">
        <f t="shared" si="8"/>
        <v>7.5600000000000005</v>
      </c>
      <c r="AA43" s="48" t="s">
        <v>20</v>
      </c>
      <c r="AB43" s="48" t="s">
        <v>19</v>
      </c>
      <c r="AC43" s="16">
        <v>3.23</v>
      </c>
      <c r="AD43" s="48" t="s">
        <v>19</v>
      </c>
      <c r="AE43" s="16" t="s">
        <v>20</v>
      </c>
      <c r="AF43" s="48" t="s">
        <v>20</v>
      </c>
      <c r="AG43" s="48" t="s">
        <v>20</v>
      </c>
      <c r="AH43" s="48" t="s">
        <v>20</v>
      </c>
      <c r="AI43" s="48" t="s">
        <v>20</v>
      </c>
      <c r="AJ43" s="48" t="s">
        <v>19</v>
      </c>
      <c r="AK43" s="48" t="s">
        <v>20</v>
      </c>
      <c r="AL43" s="48" t="s">
        <v>19</v>
      </c>
      <c r="AM43" s="48" t="s">
        <v>20</v>
      </c>
      <c r="AN43" s="48" t="s">
        <v>20</v>
      </c>
      <c r="AO43" s="48" t="s">
        <v>20</v>
      </c>
      <c r="AP43" s="48" t="s">
        <v>20</v>
      </c>
      <c r="AQ43" s="16" t="s">
        <v>29</v>
      </c>
      <c r="AR43" s="48" t="s">
        <v>67</v>
      </c>
      <c r="AS43" s="48" t="s">
        <v>20</v>
      </c>
      <c r="AT43" s="48" t="s">
        <v>20</v>
      </c>
      <c r="AU43" s="16" t="s">
        <v>292</v>
      </c>
      <c r="AV43" s="13">
        <v>633</v>
      </c>
      <c r="AW43" s="37">
        <f t="shared" si="4"/>
        <v>326</v>
      </c>
      <c r="AX43" s="1">
        <v>253.06</v>
      </c>
      <c r="AY43" s="1">
        <v>104.08999999999999</v>
      </c>
      <c r="AZ43" s="1">
        <v>0</v>
      </c>
      <c r="BA43" s="1">
        <v>0</v>
      </c>
      <c r="BB43" s="1">
        <v>148.97000000000003</v>
      </c>
      <c r="BC43" s="45">
        <f t="shared" si="9"/>
        <v>253.06</v>
      </c>
      <c r="BD43" s="38">
        <v>0</v>
      </c>
      <c r="BE43" s="33"/>
      <c r="BF43" s="1">
        <v>371.3</v>
      </c>
      <c r="BG43" s="1">
        <v>0</v>
      </c>
      <c r="BH43" s="13" t="s">
        <v>21</v>
      </c>
      <c r="BI43" s="37">
        <f>AW43</f>
        <v>326</v>
      </c>
    </row>
    <row r="44" spans="1:61" ht="12.75">
      <c r="A44" s="47">
        <v>38</v>
      </c>
      <c r="B44" s="48">
        <v>43</v>
      </c>
      <c r="C44" s="33" t="s">
        <v>110</v>
      </c>
      <c r="D44" s="16" t="s">
        <v>82</v>
      </c>
      <c r="E44" s="13"/>
      <c r="F44" s="13"/>
      <c r="G44" s="13">
        <v>1978</v>
      </c>
      <c r="H44" s="16">
        <f t="shared" si="6"/>
        <v>42</v>
      </c>
      <c r="I44" s="20">
        <v>1331.5</v>
      </c>
      <c r="J44" s="20">
        <v>0</v>
      </c>
      <c r="K44" s="20">
        <f t="shared" si="7"/>
        <v>1331.5</v>
      </c>
      <c r="L44" s="13" t="s">
        <v>18</v>
      </c>
      <c r="M44" s="13">
        <v>3</v>
      </c>
      <c r="N44" s="13">
        <v>2</v>
      </c>
      <c r="O44" s="13"/>
      <c r="P44" s="13">
        <v>27</v>
      </c>
      <c r="Q44" s="13">
        <v>8</v>
      </c>
      <c r="R44" s="16" t="s">
        <v>28</v>
      </c>
      <c r="S44" s="16">
        <v>1</v>
      </c>
      <c r="T44" s="20">
        <v>125.8</v>
      </c>
      <c r="U44" s="1" t="s">
        <v>19</v>
      </c>
      <c r="V44" s="1" t="s">
        <v>19</v>
      </c>
      <c r="W44" s="1" t="s">
        <v>20</v>
      </c>
      <c r="X44" s="13">
        <v>72</v>
      </c>
      <c r="Y44" s="16">
        <v>4.33</v>
      </c>
      <c r="Z44" s="16">
        <f t="shared" si="8"/>
        <v>7.5600000000000005</v>
      </c>
      <c r="AA44" s="48" t="s">
        <v>20</v>
      </c>
      <c r="AB44" s="48" t="s">
        <v>19</v>
      </c>
      <c r="AC44" s="16">
        <v>3.23</v>
      </c>
      <c r="AD44" s="48" t="s">
        <v>19</v>
      </c>
      <c r="AE44" s="16" t="s">
        <v>20</v>
      </c>
      <c r="AF44" s="48" t="s">
        <v>20</v>
      </c>
      <c r="AG44" s="48" t="s">
        <v>20</v>
      </c>
      <c r="AH44" s="48" t="s">
        <v>20</v>
      </c>
      <c r="AI44" s="48" t="s">
        <v>20</v>
      </c>
      <c r="AJ44" s="48" t="s">
        <v>19</v>
      </c>
      <c r="AK44" s="48" t="s">
        <v>20</v>
      </c>
      <c r="AL44" s="48" t="s">
        <v>19</v>
      </c>
      <c r="AM44" s="48" t="s">
        <v>20</v>
      </c>
      <c r="AN44" s="48" t="s">
        <v>20</v>
      </c>
      <c r="AO44" s="48" t="s">
        <v>20</v>
      </c>
      <c r="AP44" s="48" t="s">
        <v>20</v>
      </c>
      <c r="AQ44" s="16" t="s">
        <v>29</v>
      </c>
      <c r="AR44" s="48" t="s">
        <v>67</v>
      </c>
      <c r="AS44" s="48" t="s">
        <v>20</v>
      </c>
      <c r="AT44" s="48" t="s">
        <v>20</v>
      </c>
      <c r="AU44" s="16" t="s">
        <v>293</v>
      </c>
      <c r="AV44" s="13">
        <v>1103</v>
      </c>
      <c r="AW44" s="37">
        <f t="shared" si="4"/>
        <v>485.76666666666665</v>
      </c>
      <c r="AX44" s="1">
        <v>420.0038</v>
      </c>
      <c r="AY44" s="1">
        <v>155.97600000000003</v>
      </c>
      <c r="AZ44" s="1">
        <v>0</v>
      </c>
      <c r="BA44" s="1">
        <v>0</v>
      </c>
      <c r="BB44" s="1">
        <v>264.0278</v>
      </c>
      <c r="BC44" s="45">
        <f t="shared" si="9"/>
        <v>420.00380000000007</v>
      </c>
      <c r="BD44" s="38">
        <v>0</v>
      </c>
      <c r="BE44" s="33"/>
      <c r="BF44" s="1">
        <v>411.9</v>
      </c>
      <c r="BG44" s="1">
        <v>400</v>
      </c>
      <c r="BH44" s="13" t="s">
        <v>25</v>
      </c>
      <c r="BI44" s="1">
        <v>631.4</v>
      </c>
    </row>
    <row r="45" spans="1:61" ht="12.75">
      <c r="A45" s="13"/>
      <c r="B45" s="16"/>
      <c r="C45" s="21" t="s">
        <v>22</v>
      </c>
      <c r="D45" s="16"/>
      <c r="E45" s="16"/>
      <c r="F45" s="16"/>
      <c r="G45" s="22"/>
      <c r="H45" s="22"/>
      <c r="I45" s="69">
        <f>SUM(I7:I44)</f>
        <v>143159.86000000002</v>
      </c>
      <c r="J45" s="69">
        <f>SUM(J7:J44)</f>
        <v>1560.4300000000003</v>
      </c>
      <c r="K45" s="69">
        <f>SUM(K7:K44)</f>
        <v>144720.29</v>
      </c>
      <c r="L45" s="16"/>
      <c r="M45" s="16"/>
      <c r="N45" s="22">
        <f>SUM(N13:N44)</f>
        <v>130</v>
      </c>
      <c r="O45" s="16"/>
      <c r="P45" s="154">
        <f>SUM(P13:P44)</f>
        <v>1976</v>
      </c>
      <c r="Q45" s="154">
        <f>SUM(Q13:Q44)</f>
        <v>827</v>
      </c>
      <c r="R45" s="22"/>
      <c r="S45" s="154">
        <f>SUM(S13:S44)</f>
        <v>32</v>
      </c>
      <c r="T45" s="154">
        <f>SUM(T13:T44)</f>
        <v>10983.739999999998</v>
      </c>
      <c r="U45" s="1"/>
      <c r="V45" s="1"/>
      <c r="W45" s="1"/>
      <c r="X45" s="154">
        <f>SUM(X13:X44)</f>
        <v>4427</v>
      </c>
      <c r="Y45" s="22"/>
      <c r="Z45" s="22"/>
      <c r="AA45" s="22"/>
      <c r="AB45" s="22"/>
      <c r="AC45" s="22"/>
      <c r="AD45" s="22"/>
      <c r="AE45" s="16"/>
      <c r="AF45" s="22"/>
      <c r="AG45" s="22"/>
      <c r="AH45" s="22"/>
      <c r="AI45" s="22"/>
      <c r="AJ45" s="22"/>
      <c r="AK45" s="48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3">
        <f>SUM(AV13:AV44)</f>
        <v>31995</v>
      </c>
      <c r="AW45" s="23">
        <f>SUM(AW13:AW44)</f>
        <v>22016.98116666667</v>
      </c>
      <c r="AX45" s="23">
        <f>SUM(AX13:AX44)</f>
        <v>16039.836700000003</v>
      </c>
      <c r="AY45" s="23">
        <f>SUM(AY13:AY44)</f>
        <v>6207.939</v>
      </c>
      <c r="AZ45" s="154">
        <f>SUM(AZ7:AZ44)</f>
        <v>0</v>
      </c>
      <c r="BA45" s="154">
        <f>SUM(BA7:BA44)</f>
        <v>0</v>
      </c>
      <c r="BB45" s="23">
        <f>SUM(BB13:BB44)</f>
        <v>9831.886099999998</v>
      </c>
      <c r="BC45" s="23">
        <f>SUM(BC13:BC44)</f>
        <v>16039.825099999998</v>
      </c>
      <c r="BD45" s="154">
        <f>SUM(BD7:BD44)</f>
        <v>0</v>
      </c>
      <c r="BE45" s="154">
        <f>SUM(BE7:BE44)</f>
        <v>0</v>
      </c>
      <c r="BF45" s="23">
        <f>SUM(BF13:BF44)</f>
        <v>23313.3</v>
      </c>
      <c r="BG45" s="23">
        <f>SUM(BG13:BG44)</f>
        <v>3382.0225000000005</v>
      </c>
      <c r="BH45" s="154" t="s">
        <v>256</v>
      </c>
      <c r="BI45" s="23">
        <f>SUM(BI13:BI44)</f>
        <v>23341.122000000003</v>
      </c>
    </row>
    <row r="46" spans="1:61" ht="38.25">
      <c r="A46" s="13"/>
      <c r="B46" s="16"/>
      <c r="C46" s="28" t="s">
        <v>26</v>
      </c>
      <c r="D46" s="16"/>
      <c r="E46" s="16"/>
      <c r="F46" s="16"/>
      <c r="G46" s="28"/>
      <c r="H46" s="28"/>
      <c r="I46" s="23"/>
      <c r="J46" s="23"/>
      <c r="K46" s="23"/>
      <c r="L46" s="16"/>
      <c r="M46" s="16"/>
      <c r="N46" s="16"/>
      <c r="O46" s="16"/>
      <c r="P46" s="16"/>
      <c r="Q46" s="16"/>
      <c r="R46" s="16"/>
      <c r="S46" s="16"/>
      <c r="T46" s="1"/>
      <c r="U46" s="1"/>
      <c r="V46" s="1"/>
      <c r="W46" s="1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48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37"/>
      <c r="AX46" s="14"/>
      <c r="AY46" s="14"/>
      <c r="AZ46" s="14"/>
      <c r="BA46" s="14"/>
      <c r="BB46" s="14"/>
      <c r="BC46" s="14"/>
      <c r="BD46" s="14"/>
      <c r="BE46" s="14"/>
      <c r="BF46" s="1"/>
      <c r="BG46" s="1"/>
      <c r="BH46" s="16"/>
      <c r="BI46" s="18"/>
    </row>
    <row r="47" spans="1:61" ht="12.75">
      <c r="A47" s="47">
        <v>39</v>
      </c>
      <c r="B47" s="48">
        <v>1</v>
      </c>
      <c r="C47" s="19" t="s">
        <v>102</v>
      </c>
      <c r="D47" s="16" t="s">
        <v>82</v>
      </c>
      <c r="E47" s="16"/>
      <c r="F47" s="16"/>
      <c r="G47" s="16">
        <v>1969</v>
      </c>
      <c r="H47" s="16">
        <f>2020-G47</f>
        <v>51</v>
      </c>
      <c r="I47" s="20">
        <v>3311</v>
      </c>
      <c r="J47" s="20">
        <v>329.9</v>
      </c>
      <c r="K47" s="20">
        <f>I47+J47</f>
        <v>3640.9</v>
      </c>
      <c r="L47" s="16" t="s">
        <v>24</v>
      </c>
      <c r="M47" s="16">
        <v>5</v>
      </c>
      <c r="N47" s="73">
        <v>4</v>
      </c>
      <c r="O47" s="73"/>
      <c r="P47" s="16">
        <v>70</v>
      </c>
      <c r="Q47" s="16">
        <v>24</v>
      </c>
      <c r="R47" s="16" t="s">
        <v>28</v>
      </c>
      <c r="S47" s="16">
        <v>1</v>
      </c>
      <c r="T47" s="1">
        <v>266.9</v>
      </c>
      <c r="U47" s="1" t="s">
        <v>19</v>
      </c>
      <c r="V47" s="1" t="s">
        <v>20</v>
      </c>
      <c r="W47" s="1" t="s">
        <v>20</v>
      </c>
      <c r="X47" s="16">
        <v>298</v>
      </c>
      <c r="Y47" s="149">
        <v>6.39</v>
      </c>
      <c r="Z47" s="149">
        <v>6.39</v>
      </c>
      <c r="AA47" s="149" t="s">
        <v>20</v>
      </c>
      <c r="AB47" s="149" t="s">
        <v>19</v>
      </c>
      <c r="AC47" s="149" t="s">
        <v>20</v>
      </c>
      <c r="AD47" s="16" t="s">
        <v>19</v>
      </c>
      <c r="AE47" s="16" t="s">
        <v>20</v>
      </c>
      <c r="AF47" s="16" t="s">
        <v>19</v>
      </c>
      <c r="AG47" s="16" t="s">
        <v>20</v>
      </c>
      <c r="AH47" s="16" t="s">
        <v>20</v>
      </c>
      <c r="AI47" s="16" t="s">
        <v>20</v>
      </c>
      <c r="AJ47" s="16" t="s">
        <v>19</v>
      </c>
      <c r="AK47" s="48" t="s">
        <v>20</v>
      </c>
      <c r="AL47" s="16" t="s">
        <v>19</v>
      </c>
      <c r="AM47" s="16" t="s">
        <v>20</v>
      </c>
      <c r="AN47" s="48" t="s">
        <v>20</v>
      </c>
      <c r="AO47" s="16" t="s">
        <v>20</v>
      </c>
      <c r="AP47" s="16" t="s">
        <v>20</v>
      </c>
      <c r="AQ47" s="16" t="s">
        <v>29</v>
      </c>
      <c r="AR47" s="16" t="s">
        <v>67</v>
      </c>
      <c r="AS47" s="48" t="s">
        <v>20</v>
      </c>
      <c r="AT47" s="48" t="s">
        <v>20</v>
      </c>
      <c r="AU47" s="16" t="s">
        <v>295</v>
      </c>
      <c r="AV47" s="37">
        <v>1418</v>
      </c>
      <c r="AW47" s="37">
        <f t="shared" si="4"/>
        <v>781.5600000000001</v>
      </c>
      <c r="AX47" s="1">
        <v>509.54</v>
      </c>
      <c r="AY47" s="1">
        <v>191.98399999999998</v>
      </c>
      <c r="AZ47" s="1">
        <v>0</v>
      </c>
      <c r="BA47" s="1">
        <v>0</v>
      </c>
      <c r="BB47" s="1">
        <v>317.55600000000004</v>
      </c>
      <c r="BC47" s="45">
        <f>AY47+AZ47+BA47+BB47</f>
        <v>509.54</v>
      </c>
      <c r="BD47" s="38">
        <v>0</v>
      </c>
      <c r="BE47" s="38"/>
      <c r="BF47" s="1">
        <v>913.5</v>
      </c>
      <c r="BG47" s="1">
        <f>AW47</f>
        <v>781.5600000000001</v>
      </c>
      <c r="BH47" s="16" t="s">
        <v>25</v>
      </c>
      <c r="BI47" s="1">
        <v>860.94</v>
      </c>
    </row>
    <row r="48" spans="1:61" ht="12.75">
      <c r="A48" s="13"/>
      <c r="B48" s="16"/>
      <c r="C48" s="21" t="s">
        <v>22</v>
      </c>
      <c r="D48" s="16"/>
      <c r="E48" s="16"/>
      <c r="F48" s="16"/>
      <c r="G48" s="22"/>
      <c r="H48" s="22"/>
      <c r="I48" s="23">
        <f>SUM(I47:I47)</f>
        <v>3311</v>
      </c>
      <c r="J48" s="23">
        <f>SUM(J47:J47)</f>
        <v>329.9</v>
      </c>
      <c r="K48" s="23">
        <f>SUM(K47:K47)</f>
        <v>3640.9</v>
      </c>
      <c r="L48" s="16"/>
      <c r="M48" s="16"/>
      <c r="N48" s="16">
        <f>SUM(N47)</f>
        <v>4</v>
      </c>
      <c r="O48" s="16"/>
      <c r="P48" s="22">
        <f>SUM(P47:P47)</f>
        <v>70</v>
      </c>
      <c r="Q48" s="22">
        <f>SUM(Q47:Q47)</f>
        <v>24</v>
      </c>
      <c r="R48" s="22"/>
      <c r="S48" s="22">
        <f>SUM(S47:S47)</f>
        <v>1</v>
      </c>
      <c r="T48" s="22">
        <f>SUM(T47:T47)</f>
        <v>266.9</v>
      </c>
      <c r="U48" s="1"/>
      <c r="V48" s="1"/>
      <c r="W48" s="1"/>
      <c r="X48" s="22">
        <f>SUM(X47:X47)</f>
        <v>298</v>
      </c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48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36">
        <f aca="true" t="shared" si="13" ref="AV48:BD48">SUM(AV47:AV47)</f>
        <v>1418</v>
      </c>
      <c r="AW48" s="36">
        <f t="shared" si="13"/>
        <v>781.5600000000001</v>
      </c>
      <c r="AX48" s="36">
        <f t="shared" si="13"/>
        <v>509.54</v>
      </c>
      <c r="AY48" s="36">
        <f t="shared" si="13"/>
        <v>191.98399999999998</v>
      </c>
      <c r="AZ48" s="36">
        <f t="shared" si="13"/>
        <v>0</v>
      </c>
      <c r="BA48" s="36">
        <f t="shared" si="13"/>
        <v>0</v>
      </c>
      <c r="BB48" s="36">
        <f t="shared" si="13"/>
        <v>317.55600000000004</v>
      </c>
      <c r="BC48" s="36">
        <f t="shared" si="13"/>
        <v>509.54</v>
      </c>
      <c r="BD48" s="36">
        <f t="shared" si="13"/>
        <v>0</v>
      </c>
      <c r="BE48" s="36"/>
      <c r="BF48" s="36">
        <f>SUM(BF47:BF47)</f>
        <v>913.5</v>
      </c>
      <c r="BG48" s="36">
        <f>SUM(BG47:BG47)</f>
        <v>781.5600000000001</v>
      </c>
      <c r="BH48" s="36"/>
      <c r="BI48" s="36">
        <f>SUM(BI47:BI47)</f>
        <v>860.94</v>
      </c>
    </row>
    <row r="49" spans="1:61" ht="25.5">
      <c r="A49" s="13"/>
      <c r="B49" s="14"/>
      <c r="C49" s="28" t="s">
        <v>27</v>
      </c>
      <c r="D49" s="16"/>
      <c r="E49" s="16"/>
      <c r="F49" s="16"/>
      <c r="G49" s="28"/>
      <c r="H49" s="16"/>
      <c r="I49" s="22"/>
      <c r="J49" s="22"/>
      <c r="K49" s="50"/>
      <c r="L49" s="16"/>
      <c r="M49" s="16"/>
      <c r="N49" s="16"/>
      <c r="O49" s="16"/>
      <c r="P49" s="16"/>
      <c r="Q49" s="16"/>
      <c r="R49" s="16"/>
      <c r="S49" s="16"/>
      <c r="T49" s="1"/>
      <c r="U49" s="1"/>
      <c r="V49" s="1"/>
      <c r="W49" s="1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48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37"/>
      <c r="AX49" s="14"/>
      <c r="AY49" s="14"/>
      <c r="AZ49" s="14"/>
      <c r="BA49" s="14"/>
      <c r="BB49" s="14"/>
      <c r="BC49" s="14"/>
      <c r="BD49" s="14"/>
      <c r="BE49" s="14"/>
      <c r="BF49" s="1"/>
      <c r="BG49" s="1"/>
      <c r="BH49" s="16"/>
      <c r="BI49" s="18"/>
    </row>
    <row r="50" spans="1:61" ht="12.75">
      <c r="A50" s="13">
        <v>40</v>
      </c>
      <c r="B50" s="16">
        <v>1</v>
      </c>
      <c r="C50" s="14" t="s">
        <v>112</v>
      </c>
      <c r="D50" s="16" t="s">
        <v>82</v>
      </c>
      <c r="E50" s="16"/>
      <c r="F50" s="16"/>
      <c r="G50" s="16">
        <v>1957</v>
      </c>
      <c r="H50" s="16">
        <f>2020-G50</f>
        <v>63</v>
      </c>
      <c r="I50" s="75">
        <v>428.7</v>
      </c>
      <c r="J50" s="20">
        <v>0</v>
      </c>
      <c r="K50" s="50">
        <f>J50+I50</f>
        <v>428.7</v>
      </c>
      <c r="L50" s="16" t="s">
        <v>24</v>
      </c>
      <c r="M50" s="16">
        <v>2</v>
      </c>
      <c r="N50" s="31">
        <v>1</v>
      </c>
      <c r="O50" s="31"/>
      <c r="P50" s="16">
        <v>8</v>
      </c>
      <c r="Q50" s="16">
        <v>3</v>
      </c>
      <c r="R50" s="16" t="s">
        <v>28</v>
      </c>
      <c r="S50" s="16">
        <v>1</v>
      </c>
      <c r="T50" s="1">
        <v>45.2</v>
      </c>
      <c r="U50" s="1" t="s">
        <v>20</v>
      </c>
      <c r="V50" s="1" t="s">
        <v>20</v>
      </c>
      <c r="W50" s="1" t="s">
        <v>20</v>
      </c>
      <c r="X50" s="16">
        <v>13</v>
      </c>
      <c r="Y50" s="149">
        <v>5.17</v>
      </c>
      <c r="Z50" s="149">
        <v>8.82</v>
      </c>
      <c r="AA50" s="149" t="s">
        <v>20</v>
      </c>
      <c r="AB50" s="149" t="s">
        <v>19</v>
      </c>
      <c r="AC50" s="149">
        <v>3.65</v>
      </c>
      <c r="AD50" s="16" t="s">
        <v>19</v>
      </c>
      <c r="AE50" s="16" t="s">
        <v>20</v>
      </c>
      <c r="AF50" s="16" t="s">
        <v>20</v>
      </c>
      <c r="AG50" s="16" t="s">
        <v>20</v>
      </c>
      <c r="AH50" s="16" t="s">
        <v>20</v>
      </c>
      <c r="AI50" s="16" t="s">
        <v>20</v>
      </c>
      <c r="AJ50" s="16" t="s">
        <v>19</v>
      </c>
      <c r="AK50" s="48" t="s">
        <v>20</v>
      </c>
      <c r="AL50" s="16" t="s">
        <v>19</v>
      </c>
      <c r="AM50" s="16" t="s">
        <v>20</v>
      </c>
      <c r="AN50" s="16" t="s">
        <v>20</v>
      </c>
      <c r="AO50" s="16" t="s">
        <v>20</v>
      </c>
      <c r="AP50" s="16" t="s">
        <v>20</v>
      </c>
      <c r="AQ50" s="48" t="s">
        <v>29</v>
      </c>
      <c r="AR50" s="16" t="s">
        <v>67</v>
      </c>
      <c r="AS50" s="16" t="s">
        <v>20</v>
      </c>
      <c r="AT50" s="16" t="s">
        <v>20</v>
      </c>
      <c r="AU50" s="16" t="s">
        <v>268</v>
      </c>
      <c r="AV50" s="37">
        <v>447</v>
      </c>
      <c r="AW50" s="37">
        <f aca="true" t="shared" si="14" ref="AW50:AW56">(K50+T50)/M50</f>
        <v>236.95</v>
      </c>
      <c r="AX50" s="1">
        <v>136.0081</v>
      </c>
      <c r="AY50" s="1">
        <v>20.424000000000003</v>
      </c>
      <c r="AZ50" s="1">
        <v>0</v>
      </c>
      <c r="BA50" s="1">
        <v>0</v>
      </c>
      <c r="BB50" s="1">
        <v>115.5841</v>
      </c>
      <c r="BC50" s="45">
        <f>AY50+AZ50+BA50+BB50</f>
        <v>136.0081</v>
      </c>
      <c r="BD50" s="38">
        <v>0</v>
      </c>
      <c r="BE50" s="38"/>
      <c r="BF50" s="1">
        <v>0</v>
      </c>
      <c r="BG50" s="1">
        <f>AW50</f>
        <v>236.95</v>
      </c>
      <c r="BH50" s="16" t="s">
        <v>25</v>
      </c>
      <c r="BI50" s="1">
        <v>278.98</v>
      </c>
    </row>
    <row r="51" spans="1:61" ht="12.75">
      <c r="A51" s="13">
        <v>41</v>
      </c>
      <c r="B51" s="16">
        <v>2</v>
      </c>
      <c r="C51" s="14" t="s">
        <v>113</v>
      </c>
      <c r="D51" s="16" t="s">
        <v>82</v>
      </c>
      <c r="E51" s="16"/>
      <c r="F51" s="16"/>
      <c r="G51" s="16">
        <v>1957</v>
      </c>
      <c r="H51" s="16">
        <f>2020-G51</f>
        <v>63</v>
      </c>
      <c r="I51" s="75">
        <v>422.9</v>
      </c>
      <c r="J51" s="20">
        <v>0</v>
      </c>
      <c r="K51" s="50">
        <f>J51+I51</f>
        <v>422.9</v>
      </c>
      <c r="L51" s="16" t="s">
        <v>24</v>
      </c>
      <c r="M51" s="16">
        <v>2</v>
      </c>
      <c r="N51" s="31">
        <v>1</v>
      </c>
      <c r="O51" s="31"/>
      <c r="P51" s="16">
        <v>8</v>
      </c>
      <c r="Q51" s="16">
        <v>3</v>
      </c>
      <c r="R51" s="16" t="s">
        <v>28</v>
      </c>
      <c r="S51" s="16">
        <v>1</v>
      </c>
      <c r="T51" s="1">
        <v>41.2</v>
      </c>
      <c r="U51" s="1" t="s">
        <v>20</v>
      </c>
      <c r="V51" s="1" t="s">
        <v>20</v>
      </c>
      <c r="W51" s="1" t="s">
        <v>20</v>
      </c>
      <c r="X51" s="16">
        <v>23</v>
      </c>
      <c r="Y51" s="149">
        <v>5.17</v>
      </c>
      <c r="Z51" s="149">
        <v>8.82</v>
      </c>
      <c r="AA51" s="149" t="s">
        <v>20</v>
      </c>
      <c r="AB51" s="149" t="s">
        <v>19</v>
      </c>
      <c r="AC51" s="149">
        <v>3.65</v>
      </c>
      <c r="AD51" s="16" t="s">
        <v>19</v>
      </c>
      <c r="AE51" s="16" t="s">
        <v>20</v>
      </c>
      <c r="AF51" s="16" t="s">
        <v>20</v>
      </c>
      <c r="AG51" s="16" t="s">
        <v>20</v>
      </c>
      <c r="AH51" s="16" t="s">
        <v>20</v>
      </c>
      <c r="AI51" s="16" t="s">
        <v>20</v>
      </c>
      <c r="AJ51" s="16" t="s">
        <v>19</v>
      </c>
      <c r="AK51" s="48" t="s">
        <v>20</v>
      </c>
      <c r="AL51" s="16" t="s">
        <v>19</v>
      </c>
      <c r="AM51" s="16" t="s">
        <v>20</v>
      </c>
      <c r="AN51" s="16" t="s">
        <v>20</v>
      </c>
      <c r="AO51" s="16" t="s">
        <v>20</v>
      </c>
      <c r="AP51" s="16" t="s">
        <v>20</v>
      </c>
      <c r="AQ51" s="48" t="s">
        <v>29</v>
      </c>
      <c r="AR51" s="16" t="s">
        <v>67</v>
      </c>
      <c r="AS51" s="16" t="s">
        <v>20</v>
      </c>
      <c r="AT51" s="16" t="s">
        <v>20</v>
      </c>
      <c r="AU51" s="16" t="s">
        <v>269</v>
      </c>
      <c r="AV51" s="37">
        <v>450</v>
      </c>
      <c r="AW51" s="37">
        <f t="shared" si="14"/>
        <v>232.04999999999998</v>
      </c>
      <c r="AX51" s="1">
        <v>151.299</v>
      </c>
      <c r="AY51" s="1">
        <v>18.424</v>
      </c>
      <c r="AZ51" s="1">
        <v>0</v>
      </c>
      <c r="BA51" s="1">
        <v>0</v>
      </c>
      <c r="BB51" s="1">
        <v>132.875</v>
      </c>
      <c r="BC51" s="45">
        <f>AY51+AZ51+BA51+BB51</f>
        <v>151.299</v>
      </c>
      <c r="BD51" s="38">
        <v>0</v>
      </c>
      <c r="BE51" s="38"/>
      <c r="BF51" s="1">
        <v>0</v>
      </c>
      <c r="BG51" s="1">
        <f>AW51</f>
        <v>232.04999999999998</v>
      </c>
      <c r="BH51" s="16" t="s">
        <v>25</v>
      </c>
      <c r="BI51" s="1">
        <v>274.89</v>
      </c>
    </row>
    <row r="52" spans="1:111" s="51" customFormat="1" ht="12.75">
      <c r="A52" s="13">
        <v>42</v>
      </c>
      <c r="B52" s="16">
        <v>5</v>
      </c>
      <c r="C52" s="53" t="s">
        <v>115</v>
      </c>
      <c r="D52" s="16" t="s">
        <v>82</v>
      </c>
      <c r="E52" s="16"/>
      <c r="F52" s="16"/>
      <c r="G52" s="48">
        <v>1962</v>
      </c>
      <c r="H52" s="16">
        <f>2020-G52</f>
        <v>58</v>
      </c>
      <c r="I52" s="75">
        <v>632.1</v>
      </c>
      <c r="J52" s="20">
        <v>0</v>
      </c>
      <c r="K52" s="50">
        <f>J52+I52</f>
        <v>632.1</v>
      </c>
      <c r="L52" s="48" t="s">
        <v>24</v>
      </c>
      <c r="M52" s="16">
        <v>2</v>
      </c>
      <c r="N52" s="74">
        <v>2</v>
      </c>
      <c r="O52" s="74"/>
      <c r="P52" s="48">
        <v>16</v>
      </c>
      <c r="Q52" s="48">
        <v>6</v>
      </c>
      <c r="R52" s="16" t="s">
        <v>28</v>
      </c>
      <c r="S52" s="16">
        <v>1</v>
      </c>
      <c r="T52" s="37">
        <v>48.2</v>
      </c>
      <c r="U52" s="1" t="s">
        <v>20</v>
      </c>
      <c r="V52" s="1" t="s">
        <v>20</v>
      </c>
      <c r="W52" s="1" t="s">
        <v>20</v>
      </c>
      <c r="X52" s="48">
        <v>26</v>
      </c>
      <c r="Y52" s="149">
        <v>5.17</v>
      </c>
      <c r="Z52" s="149">
        <v>8.82</v>
      </c>
      <c r="AA52" s="149" t="s">
        <v>20</v>
      </c>
      <c r="AB52" s="149" t="s">
        <v>19</v>
      </c>
      <c r="AC52" s="149">
        <v>3.65</v>
      </c>
      <c r="AD52" s="16" t="s">
        <v>19</v>
      </c>
      <c r="AE52" s="16" t="s">
        <v>20</v>
      </c>
      <c r="AF52" s="16" t="s">
        <v>20</v>
      </c>
      <c r="AG52" s="16" t="s">
        <v>20</v>
      </c>
      <c r="AH52" s="16" t="s">
        <v>20</v>
      </c>
      <c r="AI52" s="16" t="s">
        <v>20</v>
      </c>
      <c r="AJ52" s="16" t="s">
        <v>19</v>
      </c>
      <c r="AK52" s="48" t="s">
        <v>20</v>
      </c>
      <c r="AL52" s="16" t="s">
        <v>19</v>
      </c>
      <c r="AM52" s="16" t="s">
        <v>20</v>
      </c>
      <c r="AN52" s="16" t="s">
        <v>20</v>
      </c>
      <c r="AO52" s="16" t="s">
        <v>20</v>
      </c>
      <c r="AP52" s="16" t="s">
        <v>20</v>
      </c>
      <c r="AQ52" s="48" t="s">
        <v>29</v>
      </c>
      <c r="AR52" s="16" t="s">
        <v>67</v>
      </c>
      <c r="AS52" s="16" t="s">
        <v>20</v>
      </c>
      <c r="AT52" s="16" t="s">
        <v>20</v>
      </c>
      <c r="AU52" s="16" t="s">
        <v>270</v>
      </c>
      <c r="AV52" s="37">
        <v>615</v>
      </c>
      <c r="AW52" s="37">
        <f t="shared" si="14"/>
        <v>340.15000000000003</v>
      </c>
      <c r="AX52" s="37">
        <v>180.3</v>
      </c>
      <c r="AY52" s="37">
        <v>87.52000000000001</v>
      </c>
      <c r="AZ52" s="1">
        <v>0</v>
      </c>
      <c r="BA52" s="1">
        <v>0</v>
      </c>
      <c r="BB52" s="37">
        <v>92.78</v>
      </c>
      <c r="BC52" s="45">
        <f>AY52+AZ52+BA52+BB52</f>
        <v>180.3</v>
      </c>
      <c r="BD52" s="38">
        <v>0</v>
      </c>
      <c r="BE52" s="38"/>
      <c r="BF52" s="37">
        <v>45.9</v>
      </c>
      <c r="BG52" s="1">
        <f>AW52</f>
        <v>340.15000000000003</v>
      </c>
      <c r="BH52" s="48" t="s">
        <v>111</v>
      </c>
      <c r="BI52" s="37">
        <v>503</v>
      </c>
      <c r="BK52" s="52"/>
      <c r="BL52" s="52"/>
      <c r="BM52" s="52"/>
      <c r="BN52" s="52"/>
      <c r="BO52" s="52"/>
      <c r="BP52" s="52"/>
      <c r="BQ52" s="52"/>
      <c r="BR52" s="52"/>
      <c r="BS52" s="52"/>
      <c r="BT52" s="52"/>
      <c r="BU52" s="52"/>
      <c r="BV52" s="52"/>
      <c r="BW52" s="52"/>
      <c r="BX52" s="52"/>
      <c r="BY52" s="52"/>
      <c r="BZ52" s="52"/>
      <c r="CA52" s="52"/>
      <c r="CB52" s="52"/>
      <c r="CC52" s="52"/>
      <c r="CD52" s="52"/>
      <c r="CE52" s="52"/>
      <c r="CF52" s="52"/>
      <c r="CG52" s="52"/>
      <c r="CH52" s="52"/>
      <c r="CI52" s="52"/>
      <c r="CJ52" s="52"/>
      <c r="CK52" s="52"/>
      <c r="CL52" s="52"/>
      <c r="CM52" s="52"/>
      <c r="CN52" s="52"/>
      <c r="CO52" s="52"/>
      <c r="CP52" s="52"/>
      <c r="CQ52" s="52"/>
      <c r="CR52" s="52"/>
      <c r="CS52" s="52"/>
      <c r="CT52" s="52"/>
      <c r="CU52" s="52"/>
      <c r="CV52" s="52"/>
      <c r="CW52" s="52"/>
      <c r="CX52" s="52"/>
      <c r="CY52" s="52"/>
      <c r="CZ52" s="52"/>
      <c r="DA52" s="52"/>
      <c r="DB52" s="52"/>
      <c r="DC52" s="52"/>
      <c r="DD52" s="52"/>
      <c r="DE52" s="52"/>
      <c r="DF52" s="52"/>
      <c r="DG52" s="52"/>
    </row>
    <row r="53" spans="1:111" s="51" customFormat="1" ht="15" customHeight="1">
      <c r="A53" s="47"/>
      <c r="B53" s="48"/>
      <c r="C53" s="21" t="s">
        <v>22</v>
      </c>
      <c r="D53" s="16"/>
      <c r="E53" s="16"/>
      <c r="F53" s="16"/>
      <c r="G53" s="48"/>
      <c r="H53" s="16"/>
      <c r="I53" s="68">
        <f>SUM(I50:I52)</f>
        <v>1483.6999999999998</v>
      </c>
      <c r="J53" s="68">
        <f>SUM(J50:J52)</f>
        <v>0</v>
      </c>
      <c r="K53" s="68">
        <f>SUM(K50:K52)</f>
        <v>1483.6999999999998</v>
      </c>
      <c r="L53" s="48"/>
      <c r="M53" s="48"/>
      <c r="N53" s="46">
        <f>SUM(N50:N52)</f>
        <v>4</v>
      </c>
      <c r="O53" s="46"/>
      <c r="P53" s="46">
        <f>SUM(P50:P52)</f>
        <v>32</v>
      </c>
      <c r="Q53" s="46">
        <f>SUM(Q50:Q52)</f>
        <v>12</v>
      </c>
      <c r="R53" s="48"/>
      <c r="S53" s="54">
        <f>SUM(S50:S52)</f>
        <v>3</v>
      </c>
      <c r="T53" s="54">
        <f>SUM(T50:T52)</f>
        <v>134.60000000000002</v>
      </c>
      <c r="U53" s="1"/>
      <c r="V53" s="1"/>
      <c r="W53" s="1"/>
      <c r="X53" s="48"/>
      <c r="Y53" s="48"/>
      <c r="Z53" s="48"/>
      <c r="AA53" s="48"/>
      <c r="AB53" s="48"/>
      <c r="AC53" s="48"/>
      <c r="AD53" s="48"/>
      <c r="AE53" s="16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37"/>
      <c r="AW53" s="36">
        <f aca="true" t="shared" si="15" ref="AW53:BC53">SUM(AW50:AW52)</f>
        <v>809.1500000000001</v>
      </c>
      <c r="AX53" s="36">
        <f t="shared" si="15"/>
        <v>467.6071</v>
      </c>
      <c r="AY53" s="36">
        <f t="shared" si="15"/>
        <v>126.36800000000001</v>
      </c>
      <c r="AZ53" s="36">
        <f t="shared" si="15"/>
        <v>0</v>
      </c>
      <c r="BA53" s="36">
        <f t="shared" si="15"/>
        <v>0</v>
      </c>
      <c r="BB53" s="36">
        <f t="shared" si="15"/>
        <v>341.2391</v>
      </c>
      <c r="BC53" s="36">
        <f t="shared" si="15"/>
        <v>467.6071</v>
      </c>
      <c r="BD53" s="154">
        <f>SUM(BD15:BD52)</f>
        <v>0</v>
      </c>
      <c r="BE53" s="39"/>
      <c r="BF53" s="36">
        <f>SUM(BF50:BF52)</f>
        <v>45.9</v>
      </c>
      <c r="BG53" s="36">
        <f>SUM(BG50:BG52)</f>
        <v>809.1500000000001</v>
      </c>
      <c r="BH53" s="36"/>
      <c r="BI53" s="36">
        <f>SUM(BI50:BI52)</f>
        <v>1056.87</v>
      </c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2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5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52"/>
      <c r="CY53" s="52"/>
      <c r="CZ53" s="52"/>
      <c r="DA53" s="52"/>
      <c r="DB53" s="52"/>
      <c r="DC53" s="52"/>
      <c r="DD53" s="52"/>
      <c r="DE53" s="52"/>
      <c r="DF53" s="52"/>
      <c r="DG53" s="52"/>
    </row>
    <row r="54" spans="1:111" s="51" customFormat="1" ht="38.25">
      <c r="A54" s="47"/>
      <c r="B54" s="48"/>
      <c r="C54" s="28" t="s">
        <v>118</v>
      </c>
      <c r="D54" s="16"/>
      <c r="E54" s="16"/>
      <c r="F54" s="16"/>
      <c r="G54" s="48"/>
      <c r="H54" s="16"/>
      <c r="I54" s="50"/>
      <c r="J54" s="50"/>
      <c r="K54" s="50"/>
      <c r="L54" s="48"/>
      <c r="M54" s="48"/>
      <c r="N54" s="48"/>
      <c r="O54" s="48"/>
      <c r="P54" s="48"/>
      <c r="Q54" s="48"/>
      <c r="R54" s="48"/>
      <c r="S54" s="48"/>
      <c r="T54" s="37"/>
      <c r="U54" s="1"/>
      <c r="V54" s="1"/>
      <c r="W54" s="1"/>
      <c r="X54" s="48"/>
      <c r="Y54" s="48"/>
      <c r="Z54" s="48"/>
      <c r="AA54" s="48"/>
      <c r="AB54" s="48"/>
      <c r="AC54" s="48"/>
      <c r="AD54" s="48"/>
      <c r="AE54" s="16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37"/>
      <c r="AW54" s="37"/>
      <c r="AX54" s="37"/>
      <c r="AY54" s="37"/>
      <c r="AZ54" s="37"/>
      <c r="BA54" s="37"/>
      <c r="BB54" s="37"/>
      <c r="BC54" s="39"/>
      <c r="BD54" s="39"/>
      <c r="BE54" s="39"/>
      <c r="BF54" s="37"/>
      <c r="BG54" s="37"/>
      <c r="BH54" s="48"/>
      <c r="BI54" s="37"/>
      <c r="BK54" s="52"/>
      <c r="BL54" s="52"/>
      <c r="BM54" s="52"/>
      <c r="BN54" s="52"/>
      <c r="BO54" s="52"/>
      <c r="BP54" s="52"/>
      <c r="BQ54" s="52"/>
      <c r="BR54" s="52"/>
      <c r="BS54" s="52"/>
      <c r="BT54" s="52"/>
      <c r="BU54" s="52"/>
      <c r="BV54" s="52"/>
      <c r="BW54" s="52"/>
      <c r="BX54" s="52"/>
      <c r="BY54" s="52"/>
      <c r="BZ54" s="52"/>
      <c r="CA54" s="52"/>
      <c r="CB54" s="52"/>
      <c r="CC54" s="52"/>
      <c r="CD54" s="52"/>
      <c r="CE54" s="52"/>
      <c r="CF54" s="52"/>
      <c r="CG54" s="52"/>
      <c r="CH54" s="52"/>
      <c r="CI54" s="52"/>
      <c r="CJ54" s="52"/>
      <c r="CK54" s="52"/>
      <c r="CL54" s="52"/>
      <c r="CM54" s="52"/>
      <c r="CN54" s="52"/>
      <c r="CO54" s="52"/>
      <c r="CP54" s="52"/>
      <c r="CQ54" s="52"/>
      <c r="CR54" s="52"/>
      <c r="CS54" s="52"/>
      <c r="CT54" s="52"/>
      <c r="CU54" s="52"/>
      <c r="CV54" s="52"/>
      <c r="CW54" s="52"/>
      <c r="CX54" s="52"/>
      <c r="CY54" s="52"/>
      <c r="CZ54" s="52"/>
      <c r="DA54" s="52"/>
      <c r="DB54" s="52"/>
      <c r="DC54" s="52"/>
      <c r="DD54" s="52"/>
      <c r="DE54" s="52"/>
      <c r="DF54" s="52"/>
      <c r="DG54" s="52"/>
    </row>
    <row r="55" spans="1:61" ht="27.75" customHeight="1">
      <c r="A55" s="13">
        <v>43</v>
      </c>
      <c r="B55" s="16">
        <v>1</v>
      </c>
      <c r="C55" s="14" t="s">
        <v>114</v>
      </c>
      <c r="D55" s="16" t="s">
        <v>82</v>
      </c>
      <c r="E55" s="16"/>
      <c r="F55" s="16"/>
      <c r="G55" s="16">
        <v>1969</v>
      </c>
      <c r="H55" s="16">
        <f>2020-G55</f>
        <v>51</v>
      </c>
      <c r="I55" s="75">
        <v>719</v>
      </c>
      <c r="J55" s="20">
        <v>0</v>
      </c>
      <c r="K55" s="50">
        <f>J55+I55</f>
        <v>719</v>
      </c>
      <c r="L55" s="158" t="s">
        <v>117</v>
      </c>
      <c r="M55" s="16">
        <v>2</v>
      </c>
      <c r="N55" s="31">
        <v>2</v>
      </c>
      <c r="O55" s="31"/>
      <c r="P55" s="16">
        <v>16</v>
      </c>
      <c r="Q55" s="16">
        <v>6</v>
      </c>
      <c r="R55" s="16" t="s">
        <v>28</v>
      </c>
      <c r="S55" s="16">
        <v>1</v>
      </c>
      <c r="T55" s="1">
        <v>60.1</v>
      </c>
      <c r="U55" s="1" t="s">
        <v>20</v>
      </c>
      <c r="V55" s="1" t="s">
        <v>20</v>
      </c>
      <c r="W55" s="1" t="s">
        <v>20</v>
      </c>
      <c r="X55" s="16">
        <v>38</v>
      </c>
      <c r="Y55" s="149">
        <v>6.39</v>
      </c>
      <c r="Z55" s="149">
        <v>6.39</v>
      </c>
      <c r="AA55" s="149" t="s">
        <v>20</v>
      </c>
      <c r="AB55" s="149" t="s">
        <v>19</v>
      </c>
      <c r="AC55" s="149" t="s">
        <v>20</v>
      </c>
      <c r="AD55" s="16" t="s">
        <v>19</v>
      </c>
      <c r="AE55" s="16" t="s">
        <v>20</v>
      </c>
      <c r="AF55" s="16" t="s">
        <v>19</v>
      </c>
      <c r="AG55" s="16" t="s">
        <v>20</v>
      </c>
      <c r="AH55" s="16" t="s">
        <v>20</v>
      </c>
      <c r="AI55" s="16" t="s">
        <v>20</v>
      </c>
      <c r="AJ55" s="16" t="s">
        <v>19</v>
      </c>
      <c r="AK55" s="48" t="s">
        <v>20</v>
      </c>
      <c r="AL55" s="16" t="s">
        <v>19</v>
      </c>
      <c r="AM55" s="16" t="s">
        <v>20</v>
      </c>
      <c r="AN55" s="16" t="s">
        <v>20</v>
      </c>
      <c r="AO55" s="16" t="s">
        <v>20</v>
      </c>
      <c r="AP55" s="16" t="s">
        <v>20</v>
      </c>
      <c r="AQ55" s="48" t="s">
        <v>29</v>
      </c>
      <c r="AR55" s="16"/>
      <c r="AS55" s="16" t="s">
        <v>20</v>
      </c>
      <c r="AT55" s="16" t="s">
        <v>20</v>
      </c>
      <c r="AU55" s="16" t="s">
        <v>294</v>
      </c>
      <c r="AV55" s="37">
        <v>704</v>
      </c>
      <c r="AW55" s="37">
        <f t="shared" si="14"/>
        <v>389.55</v>
      </c>
      <c r="AX55" s="1">
        <v>214.2</v>
      </c>
      <c r="AY55" s="1">
        <v>55.120000000000005</v>
      </c>
      <c r="AZ55" s="1">
        <v>0</v>
      </c>
      <c r="BA55" s="1">
        <v>0</v>
      </c>
      <c r="BB55" s="1">
        <v>159.07999999999998</v>
      </c>
      <c r="BC55" s="45">
        <f>AY55+AZ55+BA55+BB55</f>
        <v>214.2</v>
      </c>
      <c r="BD55" s="38">
        <v>0</v>
      </c>
      <c r="BE55" s="24"/>
      <c r="BF55" s="1">
        <f>AW55</f>
        <v>389.55</v>
      </c>
      <c r="BG55" s="1">
        <f>AW55</f>
        <v>389.55</v>
      </c>
      <c r="BH55" s="1" t="s">
        <v>25</v>
      </c>
      <c r="BI55" s="1">
        <v>467.35</v>
      </c>
    </row>
    <row r="56" spans="1:111" s="51" customFormat="1" ht="25.5">
      <c r="A56" s="13">
        <v>44</v>
      </c>
      <c r="B56" s="48">
        <v>2</v>
      </c>
      <c r="C56" s="53" t="s">
        <v>116</v>
      </c>
      <c r="D56" s="16" t="s">
        <v>82</v>
      </c>
      <c r="E56" s="16"/>
      <c r="F56" s="16"/>
      <c r="G56" s="48">
        <v>1961</v>
      </c>
      <c r="H56" s="16">
        <f>2020-G56</f>
        <v>59</v>
      </c>
      <c r="I56" s="75">
        <v>314.11</v>
      </c>
      <c r="J56" s="20">
        <v>0</v>
      </c>
      <c r="K56" s="50">
        <f>J56+I56</f>
        <v>314.11</v>
      </c>
      <c r="L56" s="159" t="s">
        <v>117</v>
      </c>
      <c r="M56" s="16">
        <v>2</v>
      </c>
      <c r="N56" s="74">
        <v>2</v>
      </c>
      <c r="O56" s="74"/>
      <c r="P56" s="48">
        <v>8</v>
      </c>
      <c r="Q56" s="48">
        <v>6</v>
      </c>
      <c r="R56" s="16" t="s">
        <v>28</v>
      </c>
      <c r="S56" s="16">
        <v>1</v>
      </c>
      <c r="T56" s="37">
        <v>45.8</v>
      </c>
      <c r="U56" s="1" t="s">
        <v>20</v>
      </c>
      <c r="V56" s="1" t="s">
        <v>20</v>
      </c>
      <c r="W56" s="1" t="s">
        <v>20</v>
      </c>
      <c r="X56" s="48">
        <v>17</v>
      </c>
      <c r="Y56" s="149">
        <v>6.39</v>
      </c>
      <c r="Z56" s="149">
        <v>6.39</v>
      </c>
      <c r="AA56" s="149" t="s">
        <v>20</v>
      </c>
      <c r="AB56" s="149" t="s">
        <v>19</v>
      </c>
      <c r="AC56" s="149" t="s">
        <v>20</v>
      </c>
      <c r="AD56" s="16" t="s">
        <v>19</v>
      </c>
      <c r="AE56" s="16" t="s">
        <v>20</v>
      </c>
      <c r="AF56" s="16" t="s">
        <v>19</v>
      </c>
      <c r="AG56" s="16" t="s">
        <v>20</v>
      </c>
      <c r="AH56" s="16" t="s">
        <v>20</v>
      </c>
      <c r="AI56" s="16" t="s">
        <v>20</v>
      </c>
      <c r="AJ56" s="16" t="s">
        <v>19</v>
      </c>
      <c r="AK56" s="48" t="s">
        <v>20</v>
      </c>
      <c r="AL56" s="16" t="s">
        <v>19</v>
      </c>
      <c r="AM56" s="16" t="s">
        <v>20</v>
      </c>
      <c r="AN56" s="16" t="s">
        <v>20</v>
      </c>
      <c r="AO56" s="16" t="s">
        <v>20</v>
      </c>
      <c r="AP56" s="16" t="s">
        <v>20</v>
      </c>
      <c r="AQ56" s="48" t="s">
        <v>29</v>
      </c>
      <c r="AR56" s="16"/>
      <c r="AS56" s="16" t="s">
        <v>20</v>
      </c>
      <c r="AT56" s="16" t="s">
        <v>20</v>
      </c>
      <c r="AU56" s="16" t="s">
        <v>271</v>
      </c>
      <c r="AV56" s="37">
        <v>784</v>
      </c>
      <c r="AW56" s="37">
        <f t="shared" si="14"/>
        <v>179.955</v>
      </c>
      <c r="AX56" s="37">
        <v>544.64</v>
      </c>
      <c r="AY56" s="37">
        <v>76.79999999999998</v>
      </c>
      <c r="AZ56" s="1">
        <v>0</v>
      </c>
      <c r="BA56" s="1">
        <v>0</v>
      </c>
      <c r="BB56" s="37">
        <v>467.84000000000003</v>
      </c>
      <c r="BC56" s="45">
        <f>AY56+AZ56+BA56+BB56</f>
        <v>544.64</v>
      </c>
      <c r="BD56" s="38">
        <v>0</v>
      </c>
      <c r="BE56" s="38"/>
      <c r="BF56" s="37">
        <v>179.96</v>
      </c>
      <c r="BG56" s="1">
        <f>AW56</f>
        <v>179.955</v>
      </c>
      <c r="BH56" s="48" t="s">
        <v>25</v>
      </c>
      <c r="BI56" s="37">
        <v>204.17</v>
      </c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</row>
    <row r="57" spans="1:111" s="51" customFormat="1" ht="12.75">
      <c r="A57" s="47"/>
      <c r="B57" s="48"/>
      <c r="C57" s="21" t="s">
        <v>22</v>
      </c>
      <c r="D57" s="16"/>
      <c r="E57" s="16"/>
      <c r="F57" s="16"/>
      <c r="G57" s="48"/>
      <c r="H57" s="47"/>
      <c r="I57" s="68">
        <f>SUM(I55:I56)</f>
        <v>1033.1100000000001</v>
      </c>
      <c r="J57" s="68">
        <f>SUM(J55:J56)</f>
        <v>0</v>
      </c>
      <c r="K57" s="68">
        <f>SUM(K55:K56)</f>
        <v>1033.1100000000001</v>
      </c>
      <c r="L57" s="48"/>
      <c r="M57" s="48"/>
      <c r="N57" s="46">
        <f>SUM(N55:N56)</f>
        <v>4</v>
      </c>
      <c r="O57" s="46"/>
      <c r="P57" s="54">
        <f>SUM(P55:P56)</f>
        <v>24</v>
      </c>
      <c r="Q57" s="54">
        <f>SUM(Q55:Q56)</f>
        <v>12</v>
      </c>
      <c r="R57" s="48"/>
      <c r="S57" s="54">
        <f>SUM(S55:S56)</f>
        <v>2</v>
      </c>
      <c r="T57" s="36">
        <f>SUM(T55:T56)</f>
        <v>105.9</v>
      </c>
      <c r="U57" s="1" t="s">
        <v>20</v>
      </c>
      <c r="V57" s="1" t="s">
        <v>20</v>
      </c>
      <c r="W57" s="1" t="s">
        <v>20</v>
      </c>
      <c r="X57" s="54">
        <f>SUM(X55:X56)</f>
        <v>55</v>
      </c>
      <c r="Y57" s="48"/>
      <c r="Z57" s="48"/>
      <c r="AA57" s="48"/>
      <c r="AB57" s="48"/>
      <c r="AC57" s="48"/>
      <c r="AD57" s="48"/>
      <c r="AE57" s="16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36">
        <f>SUM(AV55:AV56)</f>
        <v>1488</v>
      </c>
      <c r="AW57" s="36">
        <f aca="true" t="shared" si="16" ref="AW57:BI57">SUM(AW55:AW56)</f>
        <v>569.505</v>
      </c>
      <c r="AX57" s="36">
        <f t="shared" si="16"/>
        <v>758.8399999999999</v>
      </c>
      <c r="AY57" s="36">
        <f t="shared" si="16"/>
        <v>131.92</v>
      </c>
      <c r="AZ57" s="36">
        <f t="shared" si="16"/>
        <v>0</v>
      </c>
      <c r="BA57" s="36">
        <f t="shared" si="16"/>
        <v>0</v>
      </c>
      <c r="BB57" s="36">
        <f t="shared" si="16"/>
        <v>626.9200000000001</v>
      </c>
      <c r="BC57" s="36">
        <f t="shared" si="16"/>
        <v>758.8399999999999</v>
      </c>
      <c r="BD57" s="36">
        <f t="shared" si="16"/>
        <v>0</v>
      </c>
      <c r="BE57" s="36">
        <f t="shared" si="16"/>
        <v>0</v>
      </c>
      <c r="BF57" s="36">
        <f t="shared" si="16"/>
        <v>569.51</v>
      </c>
      <c r="BG57" s="36">
        <f t="shared" si="16"/>
        <v>569.505</v>
      </c>
      <c r="BH57" s="36">
        <f t="shared" si="16"/>
        <v>0</v>
      </c>
      <c r="BI57" s="36">
        <f t="shared" si="16"/>
        <v>671.52</v>
      </c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/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/>
      <c r="CY57" s="52"/>
      <c r="CZ57" s="52"/>
      <c r="DA57" s="52"/>
      <c r="DB57" s="52"/>
      <c r="DC57" s="52"/>
      <c r="DD57" s="52"/>
      <c r="DE57" s="52"/>
      <c r="DF57" s="52"/>
      <c r="DG57" s="52"/>
    </row>
    <row r="58" spans="1:112" s="57" customFormat="1" ht="15.75">
      <c r="A58" s="55"/>
      <c r="B58" s="56"/>
      <c r="C58" s="57" t="s">
        <v>68</v>
      </c>
      <c r="D58" s="16"/>
      <c r="E58" s="56"/>
      <c r="F58" s="56"/>
      <c r="G58" s="56"/>
      <c r="H58" s="22"/>
      <c r="I58" s="29">
        <f>SUM(I11,I45,I48,I53,I57)</f>
        <v>176728.52000000002</v>
      </c>
      <c r="J58" s="29"/>
      <c r="K58" s="29">
        <f>SUM(K11,K45,K48,K53,K57)</f>
        <v>178875.55</v>
      </c>
      <c r="L58" s="29"/>
      <c r="M58" s="29"/>
      <c r="N58" s="29">
        <f>SUM(N11,N45,N48,N53,N57)</f>
        <v>156</v>
      </c>
      <c r="O58" s="76">
        <f>SUM(O11,O45,O48,O53,O57)</f>
        <v>14</v>
      </c>
      <c r="P58" s="29">
        <f>SUM(P11,P45,P48,P53,P57)</f>
        <v>2601</v>
      </c>
      <c r="Q58" s="29">
        <f>SUM(Q11,Q45,Q48,Q53,Q57)</f>
        <v>1015</v>
      </c>
      <c r="R58" s="29"/>
      <c r="S58" s="76">
        <f>SUM(S11,S45,S48,S53,S57)</f>
        <v>44</v>
      </c>
      <c r="T58" s="29">
        <f>SUM(T11,T45,T48,T53,T57)</f>
        <v>15262.039999999997</v>
      </c>
      <c r="U58" s="29"/>
      <c r="V58" s="29"/>
      <c r="W58" s="29"/>
      <c r="X58" s="29">
        <f>SUM(X11,X45,X48,X53,X57)</f>
        <v>4780</v>
      </c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>
        <f aca="true" t="shared" si="17" ref="AV58:BC58">SUM(AV11,AV45,AV48,AV53,AV57)</f>
        <v>41698</v>
      </c>
      <c r="AW58" s="29">
        <f t="shared" si="17"/>
        <v>27707.02394444445</v>
      </c>
      <c r="AX58" s="29">
        <f t="shared" si="17"/>
        <v>20338.476100000003</v>
      </c>
      <c r="AY58" s="29">
        <f t="shared" si="17"/>
        <v>7808.2672200000015</v>
      </c>
      <c r="AZ58" s="29">
        <f t="shared" si="17"/>
        <v>0</v>
      </c>
      <c r="BA58" s="29">
        <f t="shared" si="17"/>
        <v>0</v>
      </c>
      <c r="BB58" s="29">
        <f t="shared" si="17"/>
        <v>12530.197279999998</v>
      </c>
      <c r="BC58" s="29">
        <f t="shared" si="17"/>
        <v>20338.4645</v>
      </c>
      <c r="BD58" s="29">
        <f>SUM(BD11,BD45,BD48,BD53,BD57)</f>
        <v>0</v>
      </c>
      <c r="BE58" s="29"/>
      <c r="BF58" s="29">
        <f>SUM(BF11,BF45,BF48,BF53,BF57)</f>
        <v>28905.51</v>
      </c>
      <c r="BG58" s="29">
        <f>SUM(BG11,BG45,BG48,BG53,BG57)</f>
        <v>5542.2375</v>
      </c>
      <c r="BH58" s="29"/>
      <c r="BI58" s="29">
        <f>SUM(BI11,BI45,BI48,BI53,BI57)</f>
        <v>29460.279777777778</v>
      </c>
      <c r="BJ58" s="58"/>
      <c r="BK58" s="58"/>
      <c r="BL58" s="58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8"/>
      <c r="CA58" s="58"/>
      <c r="CB58" s="58"/>
      <c r="CC58" s="58"/>
      <c r="CD58" s="58"/>
      <c r="CE58" s="58"/>
      <c r="CF58" s="58"/>
      <c r="CG58" s="58"/>
      <c r="CH58" s="58"/>
      <c r="CI58" s="58"/>
      <c r="CJ58" s="58"/>
      <c r="CK58" s="58"/>
      <c r="CL58" s="58"/>
      <c r="CM58" s="58"/>
      <c r="CN58" s="58"/>
      <c r="CO58" s="58"/>
      <c r="CP58" s="58"/>
      <c r="CQ58" s="58"/>
      <c r="CR58" s="58"/>
      <c r="CS58" s="58"/>
      <c r="CT58" s="58"/>
      <c r="CU58" s="58"/>
      <c r="CV58" s="58"/>
      <c r="CW58" s="58"/>
      <c r="CX58" s="58"/>
      <c r="CY58" s="58"/>
      <c r="CZ58" s="58"/>
      <c r="DA58" s="58"/>
      <c r="DB58" s="58"/>
      <c r="DC58" s="58"/>
      <c r="DD58" s="58"/>
      <c r="DE58" s="58"/>
      <c r="DF58" s="58"/>
      <c r="DG58" s="58"/>
      <c r="DH58" s="59"/>
    </row>
    <row r="59" spans="1:61" s="58" customFormat="1" ht="15.75">
      <c r="A59" s="60"/>
      <c r="B59" s="61"/>
      <c r="D59" s="61"/>
      <c r="E59" s="61"/>
      <c r="F59" s="61"/>
      <c r="G59" s="61"/>
      <c r="H59" s="65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</row>
    <row r="60" spans="3:57" ht="15.75">
      <c r="C60" s="30"/>
      <c r="D60" s="35"/>
      <c r="E60" s="35"/>
      <c r="F60" s="35"/>
      <c r="G60" s="35"/>
      <c r="H60" s="35"/>
      <c r="I60" s="34"/>
      <c r="J60" s="34"/>
      <c r="K60" s="34"/>
      <c r="L60" s="4"/>
      <c r="BC60" s="34"/>
      <c r="BD60" s="34"/>
      <c r="BE60" s="34"/>
    </row>
    <row r="61" spans="3:11" ht="15.75">
      <c r="C61" s="30"/>
      <c r="D61" s="35"/>
      <c r="E61" s="35"/>
      <c r="F61" s="35"/>
      <c r="G61" s="35"/>
      <c r="H61" s="179"/>
      <c r="I61" s="179"/>
      <c r="J61" s="179"/>
      <c r="K61" s="179"/>
    </row>
    <row r="62" ht="12.75">
      <c r="L62" s="4"/>
    </row>
    <row r="63" ht="12" customHeight="1"/>
    <row r="65" spans="3:11" ht="15.75">
      <c r="C65" s="63"/>
      <c r="I65" s="34"/>
      <c r="J65" s="34"/>
      <c r="K65" s="34"/>
    </row>
    <row r="67" ht="12.75">
      <c r="C67" s="77"/>
    </row>
  </sheetData>
  <sheetProtection/>
  <autoFilter ref="AN4:AP58"/>
  <mergeCells count="37">
    <mergeCell ref="BH1:BI1"/>
    <mergeCell ref="AW1:AW2"/>
    <mergeCell ref="BD1:BD2"/>
    <mergeCell ref="AR1:AR2"/>
    <mergeCell ref="AX1:AX2"/>
    <mergeCell ref="AQ1:AQ2"/>
    <mergeCell ref="BG1:BG2"/>
    <mergeCell ref="AV1:AV2"/>
    <mergeCell ref="AN1:AP1"/>
    <mergeCell ref="AS1:AS2"/>
    <mergeCell ref="AJ1:AM1"/>
    <mergeCell ref="AT1:AT2"/>
    <mergeCell ref="BF1:BF2"/>
    <mergeCell ref="H61:K61"/>
    <mergeCell ref="I1:K1"/>
    <mergeCell ref="L1:L2"/>
    <mergeCell ref="M1:M2"/>
    <mergeCell ref="BE1:BE2"/>
    <mergeCell ref="F1:F2"/>
    <mergeCell ref="D1:D2"/>
    <mergeCell ref="A1:B2"/>
    <mergeCell ref="C1:C2"/>
    <mergeCell ref="H1:H2"/>
    <mergeCell ref="AY1:BC1"/>
    <mergeCell ref="R1:R2"/>
    <mergeCell ref="AU1:AU2"/>
    <mergeCell ref="E1:E2"/>
    <mergeCell ref="T1:T2"/>
    <mergeCell ref="X1:X2"/>
    <mergeCell ref="N1:N2"/>
    <mergeCell ref="Y1:AI1"/>
    <mergeCell ref="P1:P2"/>
    <mergeCell ref="G1:G2"/>
    <mergeCell ref="U1:W1"/>
    <mergeCell ref="Q1:Q2"/>
    <mergeCell ref="S1:S2"/>
    <mergeCell ref="O1:O2"/>
  </mergeCells>
  <printOptions/>
  <pageMargins left="0.35433070866141736" right="0" top="0.1968503937007874" bottom="0.1968503937007874" header="0.5118110236220472" footer="0.5118110236220472"/>
  <pageSetup fitToWidth="3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K693"/>
  <sheetViews>
    <sheetView tabSelected="1" zoomScalePageLayoutView="0" workbookViewId="0" topLeftCell="A43">
      <selection activeCell="K67" sqref="K67"/>
    </sheetView>
  </sheetViews>
  <sheetFormatPr defaultColWidth="9.140625" defaultRowHeight="12.75"/>
  <cols>
    <col min="1" max="1" width="5.421875" style="124" customWidth="1"/>
    <col min="2" max="2" width="7.8515625" style="124" customWidth="1"/>
    <col min="3" max="3" width="35.140625" style="124" customWidth="1"/>
    <col min="4" max="4" width="7.28125" style="2" customWidth="1"/>
    <col min="5" max="5" width="7.00390625" style="2" customWidth="1"/>
    <col min="6" max="6" width="11.421875" style="3" customWidth="1"/>
    <col min="7" max="7" width="10.140625" style="3" customWidth="1"/>
    <col min="8" max="8" width="10.8515625" style="3" customWidth="1"/>
    <col min="9" max="9" width="8.28125" style="124" customWidth="1"/>
    <col min="10" max="13" width="9.7109375" style="78" customWidth="1"/>
    <col min="14" max="14" width="8.57421875" style="124" customWidth="1"/>
    <col min="15" max="15" width="8.140625" style="124" customWidth="1"/>
    <col min="16" max="16" width="8.421875" style="124" customWidth="1"/>
    <col min="17" max="17" width="10.28125" style="124" customWidth="1"/>
    <col min="18" max="18" width="7.421875" style="124" customWidth="1"/>
    <col min="19" max="19" width="9.140625" style="124" customWidth="1"/>
    <col min="20" max="20" width="8.28125" style="124" customWidth="1"/>
    <col min="21" max="21" width="7.7109375" style="124" customWidth="1"/>
    <col min="22" max="22" width="7.8515625" style="124" customWidth="1"/>
    <col min="23" max="23" width="7.421875" style="124" customWidth="1"/>
    <col min="24" max="25" width="8.00390625" style="124" customWidth="1"/>
    <col min="26" max="26" width="8.140625" style="124" customWidth="1"/>
    <col min="27" max="27" width="8.57421875" style="124" customWidth="1"/>
    <col min="28" max="28" width="8.28125" style="124" customWidth="1"/>
    <col min="29" max="29" width="9.28125" style="124" customWidth="1"/>
    <col min="30" max="30" width="8.28125" style="124" customWidth="1"/>
    <col min="31" max="31" width="8.140625" style="117" customWidth="1"/>
    <col min="32" max="32" width="8.28125" style="124" customWidth="1"/>
    <col min="33" max="33" width="8.7109375" style="124" customWidth="1"/>
    <col min="34" max="34" width="8.00390625" style="124" customWidth="1"/>
    <col min="35" max="37" width="9.140625" style="124" customWidth="1"/>
  </cols>
  <sheetData>
    <row r="2" spans="1:37" ht="20.25">
      <c r="A2" s="182" t="s">
        <v>296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</row>
    <row r="3" ht="13.5" thickBot="1"/>
    <row r="4" spans="1:37" ht="13.5" customHeight="1" thickBot="1">
      <c r="A4" s="79"/>
      <c r="B4" s="79"/>
      <c r="C4" s="183" t="s">
        <v>124</v>
      </c>
      <c r="D4" s="167" t="s">
        <v>1</v>
      </c>
      <c r="E4" s="174" t="s">
        <v>2</v>
      </c>
      <c r="F4" s="167" t="s">
        <v>33</v>
      </c>
      <c r="G4" s="167"/>
      <c r="H4" s="167"/>
      <c r="I4" s="185" t="s">
        <v>125</v>
      </c>
      <c r="J4" s="187" t="s">
        <v>126</v>
      </c>
      <c r="K4" s="188"/>
      <c r="L4" s="131"/>
      <c r="M4" s="131"/>
      <c r="N4" s="189" t="s">
        <v>127</v>
      </c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1"/>
      <c r="AJ4" s="191"/>
      <c r="AK4" s="192"/>
    </row>
    <row r="5" spans="1:37" ht="169.5" thickBot="1">
      <c r="A5" s="80"/>
      <c r="B5" s="81" t="s">
        <v>0</v>
      </c>
      <c r="C5" s="184"/>
      <c r="D5" s="167"/>
      <c r="E5" s="175"/>
      <c r="F5" s="10" t="s">
        <v>34</v>
      </c>
      <c r="G5" s="10" t="s">
        <v>35</v>
      </c>
      <c r="H5" s="9" t="s">
        <v>12</v>
      </c>
      <c r="I5" s="186"/>
      <c r="J5" s="82" t="s">
        <v>128</v>
      </c>
      <c r="K5" s="83" t="s">
        <v>129</v>
      </c>
      <c r="L5" s="132" t="s">
        <v>241</v>
      </c>
      <c r="M5" s="132" t="s">
        <v>242</v>
      </c>
      <c r="N5" s="84" t="s">
        <v>130</v>
      </c>
      <c r="O5" s="84" t="s">
        <v>131</v>
      </c>
      <c r="P5" s="85" t="s">
        <v>132</v>
      </c>
      <c r="Q5" s="85" t="s">
        <v>133</v>
      </c>
      <c r="R5" s="85" t="s">
        <v>134</v>
      </c>
      <c r="S5" s="85" t="s">
        <v>135</v>
      </c>
      <c r="T5" s="85" t="s">
        <v>136</v>
      </c>
      <c r="U5" s="85" t="s">
        <v>137</v>
      </c>
      <c r="V5" s="85" t="s">
        <v>138</v>
      </c>
      <c r="W5" s="85" t="s">
        <v>139</v>
      </c>
      <c r="X5" s="85" t="s">
        <v>140</v>
      </c>
      <c r="Y5" s="85" t="s">
        <v>141</v>
      </c>
      <c r="Z5" s="85" t="s">
        <v>142</v>
      </c>
      <c r="AA5" s="85" t="s">
        <v>143</v>
      </c>
      <c r="AB5" s="85" t="s">
        <v>144</v>
      </c>
      <c r="AC5" s="85" t="s">
        <v>145</v>
      </c>
      <c r="AD5" s="85" t="s">
        <v>146</v>
      </c>
      <c r="AE5" s="86" t="s">
        <v>147</v>
      </c>
      <c r="AF5" s="85" t="s">
        <v>148</v>
      </c>
      <c r="AG5" s="85" t="s">
        <v>149</v>
      </c>
      <c r="AH5" s="87" t="s">
        <v>150</v>
      </c>
      <c r="AI5" s="137" t="s">
        <v>151</v>
      </c>
      <c r="AJ5" s="127" t="s">
        <v>152</v>
      </c>
      <c r="AK5" s="130" t="s">
        <v>153</v>
      </c>
    </row>
    <row r="6" spans="1:37" ht="15">
      <c r="A6" s="88">
        <v>1</v>
      </c>
      <c r="B6" s="89">
        <v>2</v>
      </c>
      <c r="C6" s="89">
        <v>3</v>
      </c>
      <c r="D6" s="12">
        <v>7</v>
      </c>
      <c r="E6" s="12">
        <v>8</v>
      </c>
      <c r="F6" s="12">
        <v>9</v>
      </c>
      <c r="G6" s="12">
        <v>10</v>
      </c>
      <c r="H6" s="12">
        <v>11</v>
      </c>
      <c r="I6" s="90">
        <v>4</v>
      </c>
      <c r="J6" s="89">
        <v>5</v>
      </c>
      <c r="K6" s="90">
        <v>6</v>
      </c>
      <c r="L6" s="133"/>
      <c r="M6" s="133"/>
      <c r="N6" s="89">
        <v>7</v>
      </c>
      <c r="O6" s="90">
        <v>8</v>
      </c>
      <c r="P6" s="89">
        <v>9</v>
      </c>
      <c r="Q6" s="90">
        <v>9</v>
      </c>
      <c r="R6" s="90">
        <v>10</v>
      </c>
      <c r="S6" s="90">
        <v>11</v>
      </c>
      <c r="T6" s="90">
        <v>12</v>
      </c>
      <c r="U6" s="90">
        <v>13</v>
      </c>
      <c r="V6" s="90">
        <v>14</v>
      </c>
      <c r="W6" s="90">
        <v>15</v>
      </c>
      <c r="X6" s="89">
        <v>16</v>
      </c>
      <c r="Y6" s="90">
        <v>17</v>
      </c>
      <c r="Z6" s="89">
        <v>18</v>
      </c>
      <c r="AA6" s="89">
        <v>19</v>
      </c>
      <c r="AB6" s="89">
        <v>20</v>
      </c>
      <c r="AC6" s="89">
        <v>21</v>
      </c>
      <c r="AD6" s="89">
        <v>22</v>
      </c>
      <c r="AE6" s="91">
        <v>23</v>
      </c>
      <c r="AF6" s="89">
        <v>24</v>
      </c>
      <c r="AG6" s="89">
        <v>25</v>
      </c>
      <c r="AH6" s="89">
        <v>26</v>
      </c>
      <c r="AI6" s="138">
        <v>27</v>
      </c>
      <c r="AJ6" s="103">
        <v>28</v>
      </c>
      <c r="AK6" s="89">
        <v>29</v>
      </c>
    </row>
    <row r="7" spans="1:37" ht="42.75">
      <c r="A7" s="92"/>
      <c r="B7" s="93" t="s">
        <v>71</v>
      </c>
      <c r="C7" s="94" t="s">
        <v>154</v>
      </c>
      <c r="D7" s="15"/>
      <c r="E7" s="15"/>
      <c r="F7" s="17"/>
      <c r="G7" s="17"/>
      <c r="H7" s="17"/>
      <c r="I7" s="95"/>
      <c r="J7" s="96"/>
      <c r="K7" s="96"/>
      <c r="L7" s="134"/>
      <c r="M7" s="134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8"/>
      <c r="AE7" s="98"/>
      <c r="AF7" s="98"/>
      <c r="AG7" s="98"/>
      <c r="AH7" s="99"/>
      <c r="AI7" s="136"/>
      <c r="AJ7" s="92"/>
      <c r="AK7" s="100"/>
    </row>
    <row r="8" spans="1:37" s="143" customFormat="1" ht="15.75">
      <c r="A8" s="146">
        <v>1</v>
      </c>
      <c r="B8" s="147" t="s">
        <v>243</v>
      </c>
      <c r="C8" s="148" t="s">
        <v>244</v>
      </c>
      <c r="D8" s="149">
        <v>1986</v>
      </c>
      <c r="E8" s="149">
        <f>2021-D8</f>
        <v>35</v>
      </c>
      <c r="F8" s="153">
        <v>1970.1</v>
      </c>
      <c r="G8" s="150">
        <v>0</v>
      </c>
      <c r="H8" s="150">
        <f aca="true" t="shared" si="0" ref="H8:H13">F8+G8</f>
        <v>1970.1</v>
      </c>
      <c r="I8" s="161" t="s">
        <v>157</v>
      </c>
      <c r="J8" s="151">
        <f>SUM(N8:AK8)</f>
        <v>36.8</v>
      </c>
      <c r="K8" s="151">
        <f aca="true" t="shared" si="1" ref="K8:K13">SUM(N8:AI8)</f>
        <v>36.419999999999995</v>
      </c>
      <c r="L8" s="151">
        <f aca="true" t="shared" si="2" ref="L8:L13">SUM(N8:AH8)</f>
        <v>33.8</v>
      </c>
      <c r="M8" s="151">
        <f>SUM(AI8:AK8)</f>
        <v>3</v>
      </c>
      <c r="N8" s="144">
        <v>7</v>
      </c>
      <c r="O8" s="144">
        <v>0</v>
      </c>
      <c r="P8" s="144">
        <v>1.42</v>
      </c>
      <c r="Q8" s="144">
        <v>0</v>
      </c>
      <c r="R8" s="144">
        <v>0.89</v>
      </c>
      <c r="S8" s="144">
        <v>0.87</v>
      </c>
      <c r="T8" s="144">
        <v>6.44</v>
      </c>
      <c r="U8" s="144">
        <v>4.33</v>
      </c>
      <c r="V8" s="144">
        <v>0.36</v>
      </c>
      <c r="W8" s="144">
        <v>0</v>
      </c>
      <c r="X8" s="144">
        <v>0</v>
      </c>
      <c r="Y8" s="144">
        <v>0.15</v>
      </c>
      <c r="Z8" s="144">
        <v>0.84</v>
      </c>
      <c r="AA8" s="144">
        <v>0</v>
      </c>
      <c r="AB8" s="144">
        <v>0.15</v>
      </c>
      <c r="AC8" s="144">
        <v>0.02</v>
      </c>
      <c r="AD8" s="144">
        <v>0</v>
      </c>
      <c r="AE8" s="144">
        <v>1.95</v>
      </c>
      <c r="AF8" s="144">
        <v>0.95</v>
      </c>
      <c r="AG8" s="144">
        <v>0.42</v>
      </c>
      <c r="AH8" s="144">
        <v>8.01</v>
      </c>
      <c r="AI8" s="145">
        <v>2.62</v>
      </c>
      <c r="AJ8" s="152">
        <v>0.34</v>
      </c>
      <c r="AK8" s="145">
        <v>0.04</v>
      </c>
    </row>
    <row r="9" spans="1:37" s="143" customFormat="1" ht="15.75">
      <c r="A9" s="146">
        <v>2</v>
      </c>
      <c r="B9" s="147" t="s">
        <v>245</v>
      </c>
      <c r="C9" s="148" t="s">
        <v>246</v>
      </c>
      <c r="D9" s="149">
        <v>1986</v>
      </c>
      <c r="E9" s="149">
        <f>2021-D9</f>
        <v>35</v>
      </c>
      <c r="F9" s="153">
        <v>2011.4</v>
      </c>
      <c r="G9" s="150">
        <v>0</v>
      </c>
      <c r="H9" s="150">
        <f t="shared" si="0"/>
        <v>2011.4</v>
      </c>
      <c r="I9" s="161" t="s">
        <v>157</v>
      </c>
      <c r="J9" s="151">
        <f>SUM(N9:AK9)</f>
        <v>36.71</v>
      </c>
      <c r="K9" s="151">
        <f t="shared" si="1"/>
        <v>36.34</v>
      </c>
      <c r="L9" s="151">
        <f t="shared" si="2"/>
        <v>33.75</v>
      </c>
      <c r="M9" s="151">
        <f>SUM(AI9:AK9)</f>
        <v>2.96</v>
      </c>
      <c r="N9" s="144">
        <v>7.28</v>
      </c>
      <c r="O9" s="144">
        <v>0</v>
      </c>
      <c r="P9" s="144">
        <v>1.38</v>
      </c>
      <c r="Q9" s="144">
        <v>0</v>
      </c>
      <c r="R9" s="144">
        <v>0.89</v>
      </c>
      <c r="S9" s="144">
        <v>0.86</v>
      </c>
      <c r="T9" s="144">
        <v>6.23</v>
      </c>
      <c r="U9" s="144">
        <v>4.27</v>
      </c>
      <c r="V9" s="144">
        <v>0.35</v>
      </c>
      <c r="W9" s="144">
        <v>0</v>
      </c>
      <c r="X9" s="144">
        <v>0</v>
      </c>
      <c r="Y9" s="144">
        <v>0.15</v>
      </c>
      <c r="Z9" s="144">
        <v>0.84</v>
      </c>
      <c r="AA9" s="144">
        <v>0</v>
      </c>
      <c r="AB9" s="144">
        <v>0.15</v>
      </c>
      <c r="AC9" s="144">
        <v>0.02</v>
      </c>
      <c r="AD9" s="144">
        <v>0</v>
      </c>
      <c r="AE9" s="144">
        <v>1.95</v>
      </c>
      <c r="AF9" s="144">
        <v>0.95</v>
      </c>
      <c r="AG9" s="144">
        <v>0.42</v>
      </c>
      <c r="AH9" s="144">
        <v>8.01</v>
      </c>
      <c r="AI9" s="145">
        <v>2.59</v>
      </c>
      <c r="AJ9" s="152">
        <v>0.33</v>
      </c>
      <c r="AK9" s="145">
        <v>0.04</v>
      </c>
    </row>
    <row r="10" spans="1:37" s="143" customFormat="1" ht="15.75">
      <c r="A10" s="146">
        <v>3</v>
      </c>
      <c r="B10" s="147" t="s">
        <v>247</v>
      </c>
      <c r="C10" s="148" t="s">
        <v>248</v>
      </c>
      <c r="D10" s="149">
        <v>1993</v>
      </c>
      <c r="E10" s="149">
        <f>2021-D10</f>
        <v>28</v>
      </c>
      <c r="F10" s="153">
        <v>7922.15</v>
      </c>
      <c r="G10" s="150">
        <v>97.9</v>
      </c>
      <c r="H10" s="150">
        <f t="shared" si="0"/>
        <v>8020.049999999999</v>
      </c>
      <c r="I10" s="161" t="s">
        <v>157</v>
      </c>
      <c r="J10" s="151">
        <f>SUM(N10:AK10)</f>
        <v>35.12</v>
      </c>
      <c r="K10" s="151">
        <f t="shared" si="1"/>
        <v>34.75</v>
      </c>
      <c r="L10" s="151">
        <f t="shared" si="2"/>
        <v>32.18</v>
      </c>
      <c r="M10" s="151">
        <f>SUM(AI10:AK10)</f>
        <v>2.94</v>
      </c>
      <c r="N10" s="144">
        <v>8.7</v>
      </c>
      <c r="O10" s="144">
        <v>0</v>
      </c>
      <c r="P10" s="144">
        <v>1.67</v>
      </c>
      <c r="Q10" s="144">
        <v>0</v>
      </c>
      <c r="R10" s="144">
        <v>0.89</v>
      </c>
      <c r="S10" s="144">
        <v>0.79</v>
      </c>
      <c r="T10" s="144">
        <v>2.9</v>
      </c>
      <c r="U10" s="144">
        <v>4.27</v>
      </c>
      <c r="V10" s="144">
        <v>0.45</v>
      </c>
      <c r="W10" s="144">
        <v>0</v>
      </c>
      <c r="X10" s="144">
        <v>0.03</v>
      </c>
      <c r="Y10" s="144">
        <v>0.15</v>
      </c>
      <c r="Z10" s="144">
        <v>0.84</v>
      </c>
      <c r="AA10" s="144">
        <v>0</v>
      </c>
      <c r="AB10" s="144">
        <v>0.14</v>
      </c>
      <c r="AC10" s="144">
        <v>0.02</v>
      </c>
      <c r="AD10" s="144">
        <v>0</v>
      </c>
      <c r="AE10" s="144">
        <v>1.95</v>
      </c>
      <c r="AF10" s="144">
        <v>0.95</v>
      </c>
      <c r="AG10" s="144">
        <v>0.42</v>
      </c>
      <c r="AH10" s="144">
        <v>8.01</v>
      </c>
      <c r="AI10" s="145">
        <v>2.57</v>
      </c>
      <c r="AJ10" s="152">
        <v>0.33</v>
      </c>
      <c r="AK10" s="145">
        <v>0.04</v>
      </c>
    </row>
    <row r="11" spans="1:37" ht="15.75">
      <c r="A11" s="103">
        <v>4</v>
      </c>
      <c r="B11" s="101" t="s">
        <v>155</v>
      </c>
      <c r="C11" s="104" t="s">
        <v>156</v>
      </c>
      <c r="D11" s="16">
        <v>1989</v>
      </c>
      <c r="E11" s="16">
        <f>2020-D11</f>
        <v>31</v>
      </c>
      <c r="F11" s="70">
        <v>7844.4</v>
      </c>
      <c r="G11" s="20">
        <v>98.4</v>
      </c>
      <c r="H11" s="20">
        <f t="shared" si="0"/>
        <v>7942.799999999999</v>
      </c>
      <c r="I11" s="162" t="s">
        <v>157</v>
      </c>
      <c r="J11" s="106">
        <f>SUM(N11:AK11)</f>
        <v>35.190430540867204</v>
      </c>
      <c r="K11" s="106">
        <f t="shared" si="1"/>
        <v>34.82043054086721</v>
      </c>
      <c r="L11" s="135">
        <f t="shared" si="2"/>
        <v>32.220430540867206</v>
      </c>
      <c r="M11" s="135">
        <f>SUM(AI11:AK11)</f>
        <v>2.97</v>
      </c>
      <c r="N11" s="97">
        <v>3.18</v>
      </c>
      <c r="O11" s="97">
        <v>5.56</v>
      </c>
      <c r="P11" s="97">
        <v>1.34</v>
      </c>
      <c r="Q11" s="97">
        <v>0</v>
      </c>
      <c r="R11" s="97">
        <v>0.89</v>
      </c>
      <c r="S11" s="97">
        <v>0.8</v>
      </c>
      <c r="T11" s="97">
        <v>2.25</v>
      </c>
      <c r="U11" s="97">
        <v>4.11</v>
      </c>
      <c r="V11" s="97">
        <v>0.37</v>
      </c>
      <c r="W11" s="97">
        <v>0</v>
      </c>
      <c r="X11" s="97">
        <v>0.02</v>
      </c>
      <c r="Y11" s="97">
        <v>0.11</v>
      </c>
      <c r="Z11" s="97">
        <v>0.73</v>
      </c>
      <c r="AA11" s="97">
        <v>0</v>
      </c>
      <c r="AB11" s="97">
        <v>0.1</v>
      </c>
      <c r="AC11" s="98">
        <v>0.02</v>
      </c>
      <c r="AD11" s="98">
        <v>0</v>
      </c>
      <c r="AE11" s="98">
        <v>1.8</v>
      </c>
      <c r="AF11" s="98">
        <v>2.5104305408672003</v>
      </c>
      <c r="AG11" s="98">
        <v>0.42</v>
      </c>
      <c r="AH11" s="98">
        <v>8.01</v>
      </c>
      <c r="AI11" s="139">
        <v>2.6</v>
      </c>
      <c r="AJ11" s="165">
        <v>0.33</v>
      </c>
      <c r="AK11" s="105">
        <v>0.04</v>
      </c>
    </row>
    <row r="12" spans="1:37" ht="15.75">
      <c r="A12" s="103">
        <v>5</v>
      </c>
      <c r="B12" s="101" t="s">
        <v>158</v>
      </c>
      <c r="C12" s="104" t="s">
        <v>159</v>
      </c>
      <c r="D12" s="16">
        <v>1988</v>
      </c>
      <c r="E12" s="16">
        <f>2020-D12</f>
        <v>32</v>
      </c>
      <c r="F12" s="70">
        <v>3975.1</v>
      </c>
      <c r="G12" s="20">
        <v>60.4</v>
      </c>
      <c r="H12" s="20">
        <f t="shared" si="0"/>
        <v>4035.5</v>
      </c>
      <c r="I12" s="162" t="s">
        <v>157</v>
      </c>
      <c r="J12" s="106">
        <f>SUM(N12:AK12)</f>
        <v>36.847172023293275</v>
      </c>
      <c r="K12" s="106">
        <f t="shared" si="1"/>
        <v>36.47717202329328</v>
      </c>
      <c r="L12" s="135">
        <f t="shared" si="2"/>
        <v>33.92717202329328</v>
      </c>
      <c r="M12" s="135">
        <f>SUM(AI12:AK12)</f>
        <v>2.92</v>
      </c>
      <c r="N12" s="97">
        <v>0.98</v>
      </c>
      <c r="O12" s="97">
        <v>9.79</v>
      </c>
      <c r="P12" s="97">
        <v>1.33</v>
      </c>
      <c r="Q12" s="97">
        <v>0</v>
      </c>
      <c r="R12" s="97">
        <v>0.89</v>
      </c>
      <c r="S12" s="97">
        <v>0.82</v>
      </c>
      <c r="T12" s="97">
        <v>2.04</v>
      </c>
      <c r="U12" s="97">
        <v>3.92</v>
      </c>
      <c r="V12" s="97">
        <v>0.44</v>
      </c>
      <c r="W12" s="97">
        <v>0</v>
      </c>
      <c r="X12" s="97">
        <v>0.03</v>
      </c>
      <c r="Y12" s="97">
        <v>0.11</v>
      </c>
      <c r="Z12" s="97">
        <v>0.7</v>
      </c>
      <c r="AA12" s="97">
        <v>0</v>
      </c>
      <c r="AB12" s="97">
        <v>0.11</v>
      </c>
      <c r="AC12" s="98">
        <v>0.02</v>
      </c>
      <c r="AD12" s="98">
        <v>0</v>
      </c>
      <c r="AE12" s="98">
        <v>1.8</v>
      </c>
      <c r="AF12" s="98">
        <v>2.517172023293272</v>
      </c>
      <c r="AG12" s="98">
        <v>0.42</v>
      </c>
      <c r="AH12" s="98">
        <v>8.01</v>
      </c>
      <c r="AI12" s="139">
        <v>2.55</v>
      </c>
      <c r="AJ12" s="165">
        <v>0.33</v>
      </c>
      <c r="AK12" s="105">
        <v>0.04</v>
      </c>
    </row>
    <row r="13" spans="1:37" ht="15.75">
      <c r="A13" s="103">
        <v>6</v>
      </c>
      <c r="B13" s="101" t="s">
        <v>160</v>
      </c>
      <c r="C13" s="104" t="s">
        <v>161</v>
      </c>
      <c r="D13" s="16">
        <v>1988</v>
      </c>
      <c r="E13" s="16">
        <f>2020-D13</f>
        <v>32</v>
      </c>
      <c r="F13" s="70">
        <v>4017.7</v>
      </c>
      <c r="G13" s="1">
        <v>0</v>
      </c>
      <c r="H13" s="20">
        <f t="shared" si="0"/>
        <v>4017.7</v>
      </c>
      <c r="I13" s="162" t="s">
        <v>157</v>
      </c>
      <c r="J13" s="106">
        <f>SUM(N13:AK13)</f>
        <v>36.87165413047266</v>
      </c>
      <c r="K13" s="106">
        <f t="shared" si="1"/>
        <v>36.501654130472666</v>
      </c>
      <c r="L13" s="135">
        <f t="shared" si="2"/>
        <v>33.941654130472664</v>
      </c>
      <c r="M13" s="135">
        <f>SUM(AI13:AK13)</f>
        <v>2.93</v>
      </c>
      <c r="N13" s="97">
        <v>0.97</v>
      </c>
      <c r="O13" s="97">
        <v>9.84</v>
      </c>
      <c r="P13" s="97">
        <v>1.29</v>
      </c>
      <c r="Q13" s="97">
        <v>0</v>
      </c>
      <c r="R13" s="97">
        <v>0.89</v>
      </c>
      <c r="S13" s="97">
        <v>0.81</v>
      </c>
      <c r="T13" s="97">
        <v>2.12</v>
      </c>
      <c r="U13" s="97">
        <v>3.94</v>
      </c>
      <c r="V13" s="97">
        <v>0.37</v>
      </c>
      <c r="W13" s="97">
        <v>0</v>
      </c>
      <c r="X13" s="97">
        <v>0.03</v>
      </c>
      <c r="Y13" s="97">
        <v>0.11</v>
      </c>
      <c r="Z13" s="97">
        <v>0.7</v>
      </c>
      <c r="AA13" s="97">
        <v>0</v>
      </c>
      <c r="AB13" s="97">
        <v>0.11</v>
      </c>
      <c r="AC13" s="98">
        <v>0.02</v>
      </c>
      <c r="AD13" s="98">
        <v>0</v>
      </c>
      <c r="AE13" s="98">
        <v>1.8</v>
      </c>
      <c r="AF13" s="98">
        <v>2.5116541304726585</v>
      </c>
      <c r="AG13" s="98">
        <v>0.42</v>
      </c>
      <c r="AH13" s="98">
        <v>8.01</v>
      </c>
      <c r="AI13" s="139">
        <v>2.56</v>
      </c>
      <c r="AJ13" s="165">
        <v>0.33</v>
      </c>
      <c r="AK13" s="105">
        <v>0.04</v>
      </c>
    </row>
    <row r="14" spans="1:37" ht="15.75">
      <c r="A14" s="103"/>
      <c r="B14" s="101"/>
      <c r="C14" s="104"/>
      <c r="D14" s="25"/>
      <c r="E14" s="25"/>
      <c r="F14" s="69">
        <f>SUM(F8:F13)</f>
        <v>27740.85</v>
      </c>
      <c r="G14" s="69">
        <f>SUM(G8:G13)</f>
        <v>256.7</v>
      </c>
      <c r="H14" s="69">
        <f>SUM(H8:H13)</f>
        <v>27997.55</v>
      </c>
      <c r="I14" s="162"/>
      <c r="J14" s="106"/>
      <c r="K14" s="106"/>
      <c r="L14" s="135"/>
      <c r="M14" s="135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8"/>
      <c r="AD14" s="98"/>
      <c r="AE14" s="98"/>
      <c r="AF14" s="98"/>
      <c r="AG14" s="98"/>
      <c r="AH14" s="98"/>
      <c r="AI14" s="139"/>
      <c r="AJ14" s="128"/>
      <c r="AK14" s="105"/>
    </row>
    <row r="15" spans="1:37" ht="42.75">
      <c r="A15" s="92"/>
      <c r="B15" s="93" t="s">
        <v>162</v>
      </c>
      <c r="C15" s="94" t="s">
        <v>163</v>
      </c>
      <c r="D15" s="27"/>
      <c r="E15" s="27"/>
      <c r="F15" s="126"/>
      <c r="G15" s="126"/>
      <c r="H15" s="126"/>
      <c r="I15" s="163"/>
      <c r="J15" s="96"/>
      <c r="K15" s="96"/>
      <c r="L15" s="134"/>
      <c r="M15" s="134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8"/>
      <c r="AE15" s="98"/>
      <c r="AF15" s="98"/>
      <c r="AG15" s="98"/>
      <c r="AH15" s="99"/>
      <c r="AI15" s="136"/>
      <c r="AJ15" s="92"/>
      <c r="AK15" s="100"/>
    </row>
    <row r="16" spans="1:37" s="143" customFormat="1" ht="15.75">
      <c r="A16" s="146">
        <v>7</v>
      </c>
      <c r="B16" s="147"/>
      <c r="C16" s="148" t="s">
        <v>249</v>
      </c>
      <c r="D16" s="149">
        <v>1981</v>
      </c>
      <c r="E16" s="149">
        <f>2021-D16</f>
        <v>40</v>
      </c>
      <c r="F16" s="150">
        <v>3978.94</v>
      </c>
      <c r="G16" s="150">
        <v>0</v>
      </c>
      <c r="H16" s="150">
        <f>F16+G16</f>
        <v>3978.94</v>
      </c>
      <c r="I16" s="161" t="s">
        <v>157</v>
      </c>
      <c r="J16" s="151">
        <f>SUM(N16:AK16)</f>
        <v>27.6</v>
      </c>
      <c r="K16" s="151">
        <f>SUM(N16:AI16)</f>
        <v>27.230000000000004</v>
      </c>
      <c r="L16" s="151">
        <f>SUM(N16:AH16)</f>
        <v>26.720000000000002</v>
      </c>
      <c r="M16" s="151">
        <f>SUM(AI16:AK16)</f>
        <v>0.8800000000000001</v>
      </c>
      <c r="N16" s="144">
        <v>10.57</v>
      </c>
      <c r="O16" s="144">
        <v>0</v>
      </c>
      <c r="P16" s="144">
        <v>2.2</v>
      </c>
      <c r="Q16" s="144">
        <v>0</v>
      </c>
      <c r="R16" s="144">
        <v>0.89</v>
      </c>
      <c r="S16" s="144">
        <v>0.74</v>
      </c>
      <c r="T16" s="144">
        <v>2.2</v>
      </c>
      <c r="U16" s="144">
        <v>4.83</v>
      </c>
      <c r="V16" s="144">
        <v>0.75</v>
      </c>
      <c r="W16" s="144">
        <v>0</v>
      </c>
      <c r="X16" s="144">
        <v>0.05</v>
      </c>
      <c r="Y16" s="144">
        <v>0.13</v>
      </c>
      <c r="Z16" s="144">
        <v>0.85</v>
      </c>
      <c r="AA16" s="144">
        <v>0</v>
      </c>
      <c r="AB16" s="144">
        <v>0.17</v>
      </c>
      <c r="AC16" s="144">
        <v>0.02</v>
      </c>
      <c r="AD16" s="144">
        <v>0</v>
      </c>
      <c r="AE16" s="144">
        <v>1.95</v>
      </c>
      <c r="AF16" s="144">
        <v>0.95</v>
      </c>
      <c r="AG16" s="144">
        <v>0.42</v>
      </c>
      <c r="AH16" s="144">
        <v>0</v>
      </c>
      <c r="AI16" s="145">
        <v>0.51</v>
      </c>
      <c r="AJ16" s="152">
        <v>0.33</v>
      </c>
      <c r="AK16" s="145">
        <v>0.04</v>
      </c>
    </row>
    <row r="17" spans="1:37" ht="15.75">
      <c r="A17" s="103">
        <v>8</v>
      </c>
      <c r="B17" s="101" t="s">
        <v>178</v>
      </c>
      <c r="C17" s="104" t="s">
        <v>179</v>
      </c>
      <c r="D17" s="16">
        <v>1982</v>
      </c>
      <c r="E17" s="16">
        <f aca="true" t="shared" si="3" ref="E17:E47">2020-D17</f>
        <v>38</v>
      </c>
      <c r="F17" s="20">
        <v>3995.7</v>
      </c>
      <c r="G17" s="20">
        <v>0</v>
      </c>
      <c r="H17" s="20">
        <f aca="true" t="shared" si="4" ref="H17:H47">F17+G17</f>
        <v>3995.7</v>
      </c>
      <c r="I17" s="162" t="s">
        <v>157</v>
      </c>
      <c r="J17" s="106">
        <v>27.699999999999996</v>
      </c>
      <c r="K17" s="106">
        <v>27.330000000000005</v>
      </c>
      <c r="L17" s="135">
        <f aca="true" t="shared" si="5" ref="L17:L47">SUM(N17:AH17)</f>
        <v>26.84282136646896</v>
      </c>
      <c r="M17" s="135">
        <f aca="true" t="shared" si="6" ref="M17:M47">SUM(AI17:AK17)</f>
        <v>0.8700000000000001</v>
      </c>
      <c r="N17" s="97">
        <v>2.67</v>
      </c>
      <c r="O17" s="97">
        <v>7.24</v>
      </c>
      <c r="P17" s="97">
        <v>1.35</v>
      </c>
      <c r="Q17" s="97">
        <v>0</v>
      </c>
      <c r="R17" s="97">
        <v>0.89</v>
      </c>
      <c r="S17" s="97">
        <v>0.81</v>
      </c>
      <c r="T17" s="97">
        <v>2.9</v>
      </c>
      <c r="U17" s="97">
        <v>4.48</v>
      </c>
      <c r="V17" s="97">
        <v>0.68</v>
      </c>
      <c r="W17" s="97">
        <v>0</v>
      </c>
      <c r="X17" s="97">
        <v>0.04</v>
      </c>
      <c r="Y17" s="97">
        <v>0.13</v>
      </c>
      <c r="Z17" s="97">
        <v>0.59</v>
      </c>
      <c r="AA17" s="97">
        <v>0</v>
      </c>
      <c r="AB17" s="97">
        <v>0.17</v>
      </c>
      <c r="AC17" s="98">
        <v>0.02</v>
      </c>
      <c r="AD17" s="98">
        <v>0</v>
      </c>
      <c r="AE17" s="98">
        <v>1.8</v>
      </c>
      <c r="AF17" s="98">
        <v>2.652821366468954</v>
      </c>
      <c r="AG17" s="98">
        <v>0.42</v>
      </c>
      <c r="AH17" s="98">
        <v>0</v>
      </c>
      <c r="AI17" s="139">
        <v>0.5</v>
      </c>
      <c r="AJ17" s="128">
        <v>0.33</v>
      </c>
      <c r="AK17" s="105">
        <v>0.04</v>
      </c>
    </row>
    <row r="18" spans="1:37" ht="15.75">
      <c r="A18" s="103">
        <v>9</v>
      </c>
      <c r="B18" s="101" t="s">
        <v>180</v>
      </c>
      <c r="C18" s="104" t="s">
        <v>181</v>
      </c>
      <c r="D18" s="16">
        <v>1981</v>
      </c>
      <c r="E18" s="16">
        <f t="shared" si="3"/>
        <v>39</v>
      </c>
      <c r="F18" s="20">
        <v>6657</v>
      </c>
      <c r="G18" s="20">
        <v>44.7</v>
      </c>
      <c r="H18" s="20">
        <f t="shared" si="4"/>
        <v>6701.7</v>
      </c>
      <c r="I18" s="162" t="s">
        <v>157</v>
      </c>
      <c r="J18" s="106">
        <v>27.610000000000003</v>
      </c>
      <c r="K18" s="106">
        <v>27.3</v>
      </c>
      <c r="L18" s="135">
        <f t="shared" si="5"/>
        <v>26.887133394511842</v>
      </c>
      <c r="M18" s="135">
        <f t="shared" si="6"/>
        <v>0.75</v>
      </c>
      <c r="N18" s="97">
        <v>8.7</v>
      </c>
      <c r="O18" s="97">
        <v>0.95</v>
      </c>
      <c r="P18" s="97">
        <v>1.24</v>
      </c>
      <c r="Q18" s="97">
        <v>0</v>
      </c>
      <c r="R18" s="97">
        <v>0.89</v>
      </c>
      <c r="S18" s="97">
        <v>0.73</v>
      </c>
      <c r="T18" s="97">
        <v>4.06</v>
      </c>
      <c r="U18" s="97">
        <v>3.75</v>
      </c>
      <c r="V18" s="97">
        <v>0.73</v>
      </c>
      <c r="W18" s="97">
        <v>0</v>
      </c>
      <c r="X18" s="97">
        <v>0.05</v>
      </c>
      <c r="Y18" s="97">
        <v>0.13</v>
      </c>
      <c r="Z18" s="97">
        <v>0.58</v>
      </c>
      <c r="AA18" s="97">
        <v>0</v>
      </c>
      <c r="AB18" s="97">
        <v>0.17</v>
      </c>
      <c r="AC18" s="98">
        <v>0.02</v>
      </c>
      <c r="AD18" s="98">
        <v>0</v>
      </c>
      <c r="AE18" s="98">
        <v>1.8</v>
      </c>
      <c r="AF18" s="98">
        <v>2.6671333945118403</v>
      </c>
      <c r="AG18" s="98">
        <v>0.42</v>
      </c>
      <c r="AH18" s="98">
        <v>0</v>
      </c>
      <c r="AI18" s="139">
        <v>0.43</v>
      </c>
      <c r="AJ18" s="128">
        <v>0.28</v>
      </c>
      <c r="AK18" s="105">
        <v>0.04</v>
      </c>
    </row>
    <row r="19" spans="1:37" ht="15.75">
      <c r="A19" s="103">
        <v>10</v>
      </c>
      <c r="B19" s="101" t="s">
        <v>182</v>
      </c>
      <c r="C19" s="104" t="s">
        <v>183</v>
      </c>
      <c r="D19" s="16">
        <v>1983</v>
      </c>
      <c r="E19" s="16">
        <f t="shared" si="3"/>
        <v>37</v>
      </c>
      <c r="F19" s="20">
        <v>3194.7</v>
      </c>
      <c r="G19" s="20">
        <v>93.3</v>
      </c>
      <c r="H19" s="20">
        <f t="shared" si="4"/>
        <v>3288</v>
      </c>
      <c r="I19" s="162" t="s">
        <v>157</v>
      </c>
      <c r="J19" s="106">
        <v>27.609999999999996</v>
      </c>
      <c r="K19" s="106">
        <v>27.209999999999997</v>
      </c>
      <c r="L19" s="135">
        <f t="shared" si="5"/>
        <v>26.671643322080293</v>
      </c>
      <c r="M19" s="135">
        <f t="shared" si="6"/>
        <v>0.9800000000000001</v>
      </c>
      <c r="N19" s="97">
        <v>7.02</v>
      </c>
      <c r="O19" s="97">
        <v>0.38</v>
      </c>
      <c r="P19" s="97">
        <v>1.36</v>
      </c>
      <c r="Q19" s="97">
        <v>0</v>
      </c>
      <c r="R19" s="97">
        <v>0.89</v>
      </c>
      <c r="S19" s="97">
        <v>0.78</v>
      </c>
      <c r="T19" s="97">
        <v>4.81</v>
      </c>
      <c r="U19" s="97">
        <v>5.02</v>
      </c>
      <c r="V19" s="97">
        <v>0.58</v>
      </c>
      <c r="W19" s="97">
        <v>0</v>
      </c>
      <c r="X19" s="97">
        <v>0.05</v>
      </c>
      <c r="Y19" s="97">
        <v>0.11</v>
      </c>
      <c r="Z19" s="97">
        <v>0.61</v>
      </c>
      <c r="AA19" s="97">
        <v>0</v>
      </c>
      <c r="AB19" s="97">
        <v>0.17</v>
      </c>
      <c r="AC19" s="98">
        <v>0.02</v>
      </c>
      <c r="AD19" s="98">
        <v>0</v>
      </c>
      <c r="AE19" s="98">
        <v>1.8</v>
      </c>
      <c r="AF19" s="98">
        <v>2.651643322080292</v>
      </c>
      <c r="AG19" s="98">
        <v>0.42</v>
      </c>
      <c r="AH19" s="98">
        <v>0</v>
      </c>
      <c r="AI19" s="139">
        <v>0.56</v>
      </c>
      <c r="AJ19" s="128">
        <v>0.37</v>
      </c>
      <c r="AK19" s="105">
        <v>0.05</v>
      </c>
    </row>
    <row r="20" spans="1:37" ht="15.75">
      <c r="A20" s="103">
        <v>11</v>
      </c>
      <c r="B20" s="101" t="s">
        <v>184</v>
      </c>
      <c r="C20" s="104" t="s">
        <v>185</v>
      </c>
      <c r="D20" s="16">
        <v>1984</v>
      </c>
      <c r="E20" s="16">
        <f t="shared" si="3"/>
        <v>36</v>
      </c>
      <c r="F20" s="20">
        <v>3339</v>
      </c>
      <c r="G20" s="20">
        <v>0</v>
      </c>
      <c r="H20" s="20">
        <f t="shared" si="4"/>
        <v>3339</v>
      </c>
      <c r="I20" s="162" t="s">
        <v>157</v>
      </c>
      <c r="J20" s="106">
        <v>27.76</v>
      </c>
      <c r="K20" s="106">
        <v>27.27</v>
      </c>
      <c r="L20" s="135">
        <f t="shared" si="5"/>
        <v>26.61632849865229</v>
      </c>
      <c r="M20" s="135">
        <f t="shared" si="6"/>
        <v>1.1800000000000002</v>
      </c>
      <c r="N20" s="97">
        <v>5.52</v>
      </c>
      <c r="O20" s="97">
        <v>1.77</v>
      </c>
      <c r="P20" s="97">
        <v>1.28</v>
      </c>
      <c r="Q20" s="97">
        <v>0</v>
      </c>
      <c r="R20" s="97">
        <v>0.89</v>
      </c>
      <c r="S20" s="97">
        <v>0.79</v>
      </c>
      <c r="T20" s="97">
        <v>3.83</v>
      </c>
      <c r="U20" s="97">
        <v>6.12</v>
      </c>
      <c r="V20" s="97">
        <v>0.59</v>
      </c>
      <c r="W20" s="97">
        <v>0</v>
      </c>
      <c r="X20" s="97">
        <v>0.05</v>
      </c>
      <c r="Y20" s="97">
        <v>0.11</v>
      </c>
      <c r="Z20" s="97">
        <v>0.61</v>
      </c>
      <c r="AA20" s="97">
        <v>0</v>
      </c>
      <c r="AB20" s="97">
        <v>0.18</v>
      </c>
      <c r="AC20" s="98">
        <v>0.02</v>
      </c>
      <c r="AD20" s="98">
        <v>0</v>
      </c>
      <c r="AE20" s="98">
        <v>1.8</v>
      </c>
      <c r="AF20" s="98">
        <v>2.636328498652291</v>
      </c>
      <c r="AG20" s="98">
        <v>0.42</v>
      </c>
      <c r="AH20" s="98">
        <v>0</v>
      </c>
      <c r="AI20" s="139">
        <v>0.68</v>
      </c>
      <c r="AJ20" s="128">
        <v>0.44</v>
      </c>
      <c r="AK20" s="105">
        <v>0.06</v>
      </c>
    </row>
    <row r="21" spans="1:37" s="143" customFormat="1" ht="15.75">
      <c r="A21" s="146">
        <v>12</v>
      </c>
      <c r="B21" s="147"/>
      <c r="C21" s="148" t="s">
        <v>250</v>
      </c>
      <c r="D21" s="149">
        <v>1985</v>
      </c>
      <c r="E21" s="149">
        <f>2021-D21</f>
        <v>36</v>
      </c>
      <c r="F21" s="150">
        <v>4353.7</v>
      </c>
      <c r="G21" s="150">
        <v>0</v>
      </c>
      <c r="H21" s="150">
        <f>F21+G21</f>
        <v>4353.7</v>
      </c>
      <c r="I21" s="161" t="s">
        <v>157</v>
      </c>
      <c r="J21" s="151">
        <v>27.67</v>
      </c>
      <c r="K21" s="151">
        <f>SUM(N21:AI21)</f>
        <v>27.304999999999996</v>
      </c>
      <c r="L21" s="151">
        <f t="shared" si="5"/>
        <v>26.774999999999995</v>
      </c>
      <c r="M21" s="151">
        <f t="shared" si="6"/>
        <v>0.92</v>
      </c>
      <c r="N21" s="144">
        <v>10.145</v>
      </c>
      <c r="O21" s="144">
        <v>0</v>
      </c>
      <c r="P21" s="144">
        <v>1.57</v>
      </c>
      <c r="Q21" s="144">
        <v>0</v>
      </c>
      <c r="R21" s="144">
        <v>0.89</v>
      </c>
      <c r="S21" s="144">
        <v>0.77</v>
      </c>
      <c r="T21" s="144">
        <v>3.33</v>
      </c>
      <c r="U21" s="144">
        <v>4.97</v>
      </c>
      <c r="V21" s="144">
        <v>0.61</v>
      </c>
      <c r="W21" s="144">
        <v>0</v>
      </c>
      <c r="X21" s="144">
        <v>0.04</v>
      </c>
      <c r="Y21" s="144">
        <v>0.11</v>
      </c>
      <c r="Z21" s="144">
        <v>0.84</v>
      </c>
      <c r="AA21" s="144">
        <v>0</v>
      </c>
      <c r="AB21" s="144">
        <v>0.16</v>
      </c>
      <c r="AC21" s="144">
        <v>0.02</v>
      </c>
      <c r="AD21" s="144">
        <v>0</v>
      </c>
      <c r="AE21" s="144">
        <v>1.95</v>
      </c>
      <c r="AF21" s="144">
        <v>0.95</v>
      </c>
      <c r="AG21" s="144">
        <v>0.42</v>
      </c>
      <c r="AH21" s="144">
        <v>0</v>
      </c>
      <c r="AI21" s="145">
        <v>0.53</v>
      </c>
      <c r="AJ21" s="152">
        <v>0.35</v>
      </c>
      <c r="AK21" s="145">
        <v>0.04</v>
      </c>
    </row>
    <row r="22" spans="1:37" ht="15.75">
      <c r="A22" s="103">
        <v>13</v>
      </c>
      <c r="B22" s="101" t="s">
        <v>164</v>
      </c>
      <c r="C22" s="104" t="s">
        <v>165</v>
      </c>
      <c r="D22" s="16">
        <v>1977</v>
      </c>
      <c r="E22" s="16">
        <f t="shared" si="3"/>
        <v>43</v>
      </c>
      <c r="F22" s="20">
        <v>2953.3</v>
      </c>
      <c r="G22" s="20">
        <v>0</v>
      </c>
      <c r="H22" s="20">
        <f t="shared" si="4"/>
        <v>2953.3</v>
      </c>
      <c r="I22" s="162" t="s">
        <v>157</v>
      </c>
      <c r="J22" s="106">
        <v>27.619999999999997</v>
      </c>
      <c r="K22" s="106">
        <v>27.28</v>
      </c>
      <c r="L22" s="135">
        <f t="shared" si="5"/>
        <v>26.837927191954766</v>
      </c>
      <c r="M22" s="135">
        <f t="shared" si="6"/>
        <v>0.8</v>
      </c>
      <c r="N22" s="97">
        <v>8.02</v>
      </c>
      <c r="O22" s="97">
        <v>0.47</v>
      </c>
      <c r="P22" s="97">
        <v>1.61</v>
      </c>
      <c r="Q22" s="97">
        <v>0</v>
      </c>
      <c r="R22" s="97">
        <v>0.89</v>
      </c>
      <c r="S22" s="97">
        <v>0.79</v>
      </c>
      <c r="T22" s="97">
        <v>4.44</v>
      </c>
      <c r="U22" s="97">
        <v>4.11</v>
      </c>
      <c r="V22" s="97">
        <v>0.66</v>
      </c>
      <c r="W22" s="97">
        <v>0</v>
      </c>
      <c r="X22" s="97">
        <v>0.06</v>
      </c>
      <c r="Y22" s="97">
        <v>0.14</v>
      </c>
      <c r="Z22" s="97">
        <v>0.6</v>
      </c>
      <c r="AA22" s="97">
        <v>0</v>
      </c>
      <c r="AB22" s="97">
        <v>0.15</v>
      </c>
      <c r="AC22" s="98">
        <v>0.02</v>
      </c>
      <c r="AD22" s="98">
        <v>0</v>
      </c>
      <c r="AE22" s="98">
        <v>1.8</v>
      </c>
      <c r="AF22" s="98">
        <v>2.6579271919547627</v>
      </c>
      <c r="AG22" s="98">
        <v>0.42</v>
      </c>
      <c r="AH22" s="98">
        <v>0</v>
      </c>
      <c r="AI22" s="139">
        <v>0.46</v>
      </c>
      <c r="AJ22" s="128">
        <v>0.3</v>
      </c>
      <c r="AK22" s="105">
        <v>0.04</v>
      </c>
    </row>
    <row r="23" spans="1:37" ht="15.75">
      <c r="A23" s="103">
        <v>14</v>
      </c>
      <c r="B23" s="101" t="s">
        <v>166</v>
      </c>
      <c r="C23" s="104" t="s">
        <v>167</v>
      </c>
      <c r="D23" s="16">
        <v>1977</v>
      </c>
      <c r="E23" s="16">
        <f t="shared" si="3"/>
        <v>43</v>
      </c>
      <c r="F23" s="20">
        <v>2961.3</v>
      </c>
      <c r="G23" s="20">
        <v>0</v>
      </c>
      <c r="H23" s="20">
        <f t="shared" si="4"/>
        <v>2961.3</v>
      </c>
      <c r="I23" s="162" t="s">
        <v>157</v>
      </c>
      <c r="J23" s="106">
        <v>27.65</v>
      </c>
      <c r="K23" s="106">
        <v>27.31</v>
      </c>
      <c r="L23" s="135">
        <f t="shared" si="5"/>
        <v>26.869121458818764</v>
      </c>
      <c r="M23" s="135">
        <f t="shared" si="6"/>
        <v>0.8</v>
      </c>
      <c r="N23" s="97">
        <v>8</v>
      </c>
      <c r="O23" s="97">
        <v>0.47</v>
      </c>
      <c r="P23" s="97">
        <v>1.6</v>
      </c>
      <c r="Q23" s="97">
        <v>0</v>
      </c>
      <c r="R23" s="97">
        <v>0.89</v>
      </c>
      <c r="S23" s="97">
        <v>0.79</v>
      </c>
      <c r="T23" s="97">
        <v>4.48</v>
      </c>
      <c r="U23" s="97">
        <v>4.1</v>
      </c>
      <c r="V23" s="97">
        <v>0.69</v>
      </c>
      <c r="W23" s="97">
        <v>0</v>
      </c>
      <c r="X23" s="97">
        <v>0.06</v>
      </c>
      <c r="Y23" s="97">
        <v>0.14</v>
      </c>
      <c r="Z23" s="97">
        <v>0.6</v>
      </c>
      <c r="AA23" s="97">
        <v>0</v>
      </c>
      <c r="AB23" s="97">
        <v>0.15</v>
      </c>
      <c r="AC23" s="98">
        <v>0.02</v>
      </c>
      <c r="AD23" s="98">
        <v>0</v>
      </c>
      <c r="AE23" s="98">
        <v>1.8</v>
      </c>
      <c r="AF23" s="98">
        <v>2.6591214588187624</v>
      </c>
      <c r="AG23" s="98">
        <v>0.42</v>
      </c>
      <c r="AH23" s="98">
        <v>0</v>
      </c>
      <c r="AI23" s="139">
        <v>0.46</v>
      </c>
      <c r="AJ23" s="128">
        <v>0.3</v>
      </c>
      <c r="AK23" s="105">
        <v>0.04</v>
      </c>
    </row>
    <row r="24" spans="1:37" ht="15.75">
      <c r="A24" s="103">
        <v>15</v>
      </c>
      <c r="B24" s="101" t="s">
        <v>168</v>
      </c>
      <c r="C24" s="104" t="s">
        <v>169</v>
      </c>
      <c r="D24" s="16">
        <v>1980</v>
      </c>
      <c r="E24" s="16">
        <f t="shared" si="3"/>
        <v>40</v>
      </c>
      <c r="F24" s="20">
        <v>7075.8</v>
      </c>
      <c r="G24" s="20">
        <v>0</v>
      </c>
      <c r="H24" s="20">
        <f t="shared" si="4"/>
        <v>7075.8</v>
      </c>
      <c r="I24" s="162" t="s">
        <v>157</v>
      </c>
      <c r="J24" s="106">
        <v>27.330000000000002</v>
      </c>
      <c r="K24" s="106">
        <v>27.05</v>
      </c>
      <c r="L24" s="135">
        <f t="shared" si="5"/>
        <v>26.67386217595184</v>
      </c>
      <c r="M24" s="135">
        <f t="shared" si="6"/>
        <v>0.68</v>
      </c>
      <c r="N24" s="97">
        <v>7.24</v>
      </c>
      <c r="O24" s="97">
        <v>2.45</v>
      </c>
      <c r="P24" s="97">
        <v>1.61</v>
      </c>
      <c r="Q24" s="97">
        <v>0</v>
      </c>
      <c r="R24" s="97">
        <v>0.89</v>
      </c>
      <c r="S24" s="97">
        <v>0.77</v>
      </c>
      <c r="T24" s="97">
        <v>3.9</v>
      </c>
      <c r="U24" s="97">
        <v>3.46</v>
      </c>
      <c r="V24" s="97">
        <v>0.58</v>
      </c>
      <c r="W24" s="97">
        <v>0</v>
      </c>
      <c r="X24" s="97">
        <v>0.05</v>
      </c>
      <c r="Y24" s="97">
        <v>0.14</v>
      </c>
      <c r="Z24" s="97">
        <v>0.6</v>
      </c>
      <c r="AA24" s="97">
        <v>0</v>
      </c>
      <c r="AB24" s="97">
        <v>0.07</v>
      </c>
      <c r="AC24" s="98">
        <v>0.02</v>
      </c>
      <c r="AD24" s="98">
        <v>0</v>
      </c>
      <c r="AE24" s="98">
        <v>1.8</v>
      </c>
      <c r="AF24" s="98">
        <v>2.673862175951836</v>
      </c>
      <c r="AG24" s="98">
        <v>0.42</v>
      </c>
      <c r="AH24" s="98">
        <v>0</v>
      </c>
      <c r="AI24" s="139">
        <v>0.39</v>
      </c>
      <c r="AJ24" s="128">
        <v>0.26</v>
      </c>
      <c r="AK24" s="105">
        <v>0.03</v>
      </c>
    </row>
    <row r="25" spans="1:37" ht="15.75">
      <c r="A25" s="103">
        <v>16</v>
      </c>
      <c r="B25" s="101" t="s">
        <v>170</v>
      </c>
      <c r="C25" s="104" t="s">
        <v>171</v>
      </c>
      <c r="D25" s="16">
        <v>1987</v>
      </c>
      <c r="E25" s="16">
        <f t="shared" si="3"/>
        <v>33</v>
      </c>
      <c r="F25" s="20">
        <v>1420.8</v>
      </c>
      <c r="G25" s="20">
        <v>0</v>
      </c>
      <c r="H25" s="20">
        <f t="shared" si="4"/>
        <v>1420.8</v>
      </c>
      <c r="I25" s="162" t="s">
        <v>157</v>
      </c>
      <c r="J25" s="106">
        <v>27.46</v>
      </c>
      <c r="K25" s="106">
        <v>27.12</v>
      </c>
      <c r="L25" s="135">
        <f t="shared" si="5"/>
        <v>26.68093310388514</v>
      </c>
      <c r="M25" s="135">
        <f t="shared" si="6"/>
        <v>0.79</v>
      </c>
      <c r="N25" s="97">
        <v>7.24</v>
      </c>
      <c r="O25" s="97">
        <v>0</v>
      </c>
      <c r="P25" s="97">
        <v>1.7</v>
      </c>
      <c r="Q25" s="97">
        <v>0</v>
      </c>
      <c r="R25" s="97">
        <v>0.89</v>
      </c>
      <c r="S25" s="97">
        <v>0.76</v>
      </c>
      <c r="T25" s="97">
        <v>5.36</v>
      </c>
      <c r="U25" s="97">
        <v>4.15</v>
      </c>
      <c r="V25" s="97">
        <v>0.71</v>
      </c>
      <c r="W25" s="97">
        <v>0</v>
      </c>
      <c r="X25" s="97">
        <v>0.05</v>
      </c>
      <c r="Y25" s="97">
        <v>0.13</v>
      </c>
      <c r="Z25" s="97">
        <v>0.61</v>
      </c>
      <c r="AA25" s="97">
        <v>0</v>
      </c>
      <c r="AB25" s="97">
        <v>0.18</v>
      </c>
      <c r="AC25" s="98">
        <v>0.02</v>
      </c>
      <c r="AD25" s="98">
        <v>0</v>
      </c>
      <c r="AE25" s="98">
        <v>1.8</v>
      </c>
      <c r="AF25" s="98">
        <v>2.660933103885135</v>
      </c>
      <c r="AG25" s="98">
        <v>0.42</v>
      </c>
      <c r="AH25" s="98">
        <v>0</v>
      </c>
      <c r="AI25" s="139">
        <v>0.45</v>
      </c>
      <c r="AJ25" s="128">
        <v>0.3</v>
      </c>
      <c r="AK25" s="105">
        <v>0.04</v>
      </c>
    </row>
    <row r="26" spans="1:37" ht="31.5">
      <c r="A26" s="103">
        <v>17</v>
      </c>
      <c r="B26" s="101" t="s">
        <v>172</v>
      </c>
      <c r="C26" s="104" t="s">
        <v>173</v>
      </c>
      <c r="D26" s="16">
        <v>1979</v>
      </c>
      <c r="E26" s="16">
        <f t="shared" si="3"/>
        <v>41</v>
      </c>
      <c r="F26" s="20">
        <v>2949.9</v>
      </c>
      <c r="G26" s="20">
        <v>0</v>
      </c>
      <c r="H26" s="20">
        <f t="shared" si="4"/>
        <v>2949.9</v>
      </c>
      <c r="I26" s="162" t="s">
        <v>157</v>
      </c>
      <c r="J26" s="106">
        <v>27.66</v>
      </c>
      <c r="K26" s="106">
        <v>27.27</v>
      </c>
      <c r="L26" s="135">
        <f t="shared" si="5"/>
        <v>26.751265910708838</v>
      </c>
      <c r="M26" s="135">
        <f t="shared" si="6"/>
        <v>0.93</v>
      </c>
      <c r="N26" s="97">
        <v>7.28</v>
      </c>
      <c r="O26" s="97">
        <v>0.47</v>
      </c>
      <c r="P26" s="97">
        <v>1.61</v>
      </c>
      <c r="Q26" s="97">
        <v>0</v>
      </c>
      <c r="R26" s="97">
        <v>0.89</v>
      </c>
      <c r="S26" s="97">
        <v>0.8</v>
      </c>
      <c r="T26" s="97">
        <v>4.36</v>
      </c>
      <c r="U26" s="97">
        <v>4.86</v>
      </c>
      <c r="V26" s="97">
        <v>0.63</v>
      </c>
      <c r="W26" s="97">
        <v>0</v>
      </c>
      <c r="X26" s="97">
        <v>0.05</v>
      </c>
      <c r="Y26" s="97">
        <v>0.14</v>
      </c>
      <c r="Z26" s="97">
        <v>0.61</v>
      </c>
      <c r="AA26" s="97">
        <v>0</v>
      </c>
      <c r="AB26" s="97">
        <v>0.16</v>
      </c>
      <c r="AC26" s="98">
        <v>0.02</v>
      </c>
      <c r="AD26" s="98">
        <v>0</v>
      </c>
      <c r="AE26" s="98">
        <v>1.8</v>
      </c>
      <c r="AF26" s="98">
        <v>2.6512659107088377</v>
      </c>
      <c r="AG26" s="98">
        <v>0.42</v>
      </c>
      <c r="AH26" s="98">
        <v>0</v>
      </c>
      <c r="AI26" s="139">
        <v>0.54</v>
      </c>
      <c r="AJ26" s="128">
        <v>0.35</v>
      </c>
      <c r="AK26" s="105">
        <v>0.04</v>
      </c>
    </row>
    <row r="27" spans="1:37" ht="31.5">
      <c r="A27" s="103">
        <v>18</v>
      </c>
      <c r="B27" s="101" t="s">
        <v>174</v>
      </c>
      <c r="C27" s="104" t="s">
        <v>175</v>
      </c>
      <c r="D27" s="16">
        <v>1978</v>
      </c>
      <c r="E27" s="16">
        <f t="shared" si="3"/>
        <v>42</v>
      </c>
      <c r="F27" s="20">
        <v>2870.8</v>
      </c>
      <c r="G27" s="20">
        <v>0</v>
      </c>
      <c r="H27" s="20">
        <f t="shared" si="4"/>
        <v>2870.8</v>
      </c>
      <c r="I27" s="162" t="s">
        <v>157</v>
      </c>
      <c r="J27" s="106">
        <v>27.769999999999996</v>
      </c>
      <c r="K27" s="106">
        <v>27.369999999999997</v>
      </c>
      <c r="L27" s="135">
        <f t="shared" si="5"/>
        <v>26.836973077191026</v>
      </c>
      <c r="M27" s="135">
        <f t="shared" si="6"/>
        <v>0.9600000000000001</v>
      </c>
      <c r="N27" s="97">
        <v>6.59</v>
      </c>
      <c r="O27" s="97">
        <v>0.49</v>
      </c>
      <c r="P27" s="97">
        <v>1.64</v>
      </c>
      <c r="Q27" s="97">
        <v>0</v>
      </c>
      <c r="R27" s="97">
        <v>0.89</v>
      </c>
      <c r="S27" s="97">
        <v>0.81</v>
      </c>
      <c r="T27" s="97">
        <v>4.68</v>
      </c>
      <c r="U27" s="97">
        <v>5.04</v>
      </c>
      <c r="V27" s="97">
        <v>0.81</v>
      </c>
      <c r="W27" s="97">
        <v>0</v>
      </c>
      <c r="X27" s="97">
        <v>0.08</v>
      </c>
      <c r="Y27" s="97">
        <v>0.15</v>
      </c>
      <c r="Z27" s="97">
        <v>0.61</v>
      </c>
      <c r="AA27" s="97">
        <v>0</v>
      </c>
      <c r="AB27" s="97">
        <v>0.16</v>
      </c>
      <c r="AC27" s="98">
        <v>0.02</v>
      </c>
      <c r="AD27" s="98">
        <v>0</v>
      </c>
      <c r="AE27" s="98">
        <v>1.8</v>
      </c>
      <c r="AF27" s="98">
        <v>2.6469730771910274</v>
      </c>
      <c r="AG27" s="98">
        <v>0.42</v>
      </c>
      <c r="AH27" s="98">
        <v>0</v>
      </c>
      <c r="AI27" s="139">
        <v>0.55</v>
      </c>
      <c r="AJ27" s="128">
        <v>0.36</v>
      </c>
      <c r="AK27" s="105">
        <v>0.05</v>
      </c>
    </row>
    <row r="28" spans="1:37" ht="31.5">
      <c r="A28" s="103">
        <v>19</v>
      </c>
      <c r="B28" s="101" t="s">
        <v>176</v>
      </c>
      <c r="C28" s="104" t="s">
        <v>177</v>
      </c>
      <c r="D28" s="16">
        <v>1978</v>
      </c>
      <c r="E28" s="16">
        <f t="shared" si="3"/>
        <v>42</v>
      </c>
      <c r="F28" s="20">
        <v>2651</v>
      </c>
      <c r="G28" s="20">
        <v>0</v>
      </c>
      <c r="H28" s="20">
        <f t="shared" si="4"/>
        <v>2651</v>
      </c>
      <c r="I28" s="162" t="s">
        <v>157</v>
      </c>
      <c r="J28" s="106">
        <v>27.60000000000001</v>
      </c>
      <c r="K28" s="106">
        <v>27.300000000000008</v>
      </c>
      <c r="L28" s="135">
        <f t="shared" si="5"/>
        <v>26.893730679743502</v>
      </c>
      <c r="M28" s="135">
        <f t="shared" si="6"/>
        <v>0.74</v>
      </c>
      <c r="N28" s="97">
        <v>7.42</v>
      </c>
      <c r="O28" s="97">
        <v>0.48</v>
      </c>
      <c r="P28" s="97">
        <v>1.57</v>
      </c>
      <c r="Q28" s="97">
        <v>0</v>
      </c>
      <c r="R28" s="97">
        <v>0.89</v>
      </c>
      <c r="S28" s="97">
        <v>0.8</v>
      </c>
      <c r="T28" s="97">
        <v>5.07</v>
      </c>
      <c r="U28" s="97">
        <v>3.79</v>
      </c>
      <c r="V28" s="97">
        <v>0.9</v>
      </c>
      <c r="W28" s="97">
        <v>0</v>
      </c>
      <c r="X28" s="97">
        <v>0.17</v>
      </c>
      <c r="Y28" s="97">
        <v>0.14</v>
      </c>
      <c r="Z28" s="97">
        <v>0.6</v>
      </c>
      <c r="AA28" s="97">
        <v>0</v>
      </c>
      <c r="AB28" s="97">
        <v>0.16</v>
      </c>
      <c r="AC28" s="98">
        <v>0.02</v>
      </c>
      <c r="AD28" s="98">
        <v>0</v>
      </c>
      <c r="AE28" s="98">
        <v>1.8</v>
      </c>
      <c r="AF28" s="98">
        <v>2.663730679743493</v>
      </c>
      <c r="AG28" s="98">
        <v>0.42</v>
      </c>
      <c r="AH28" s="98">
        <v>0</v>
      </c>
      <c r="AI28" s="139">
        <v>0.42</v>
      </c>
      <c r="AJ28" s="128">
        <v>0.28</v>
      </c>
      <c r="AK28" s="105">
        <v>0.04</v>
      </c>
    </row>
    <row r="29" spans="1:37" ht="15.75">
      <c r="A29" s="103">
        <v>20</v>
      </c>
      <c r="B29" s="101" t="s">
        <v>186</v>
      </c>
      <c r="C29" s="104" t="s">
        <v>187</v>
      </c>
      <c r="D29" s="16">
        <v>1982</v>
      </c>
      <c r="E29" s="16">
        <f t="shared" si="3"/>
        <v>38</v>
      </c>
      <c r="F29" s="20">
        <v>3142.7</v>
      </c>
      <c r="G29" s="20">
        <v>470.13</v>
      </c>
      <c r="H29" s="20">
        <f t="shared" si="4"/>
        <v>3612.83</v>
      </c>
      <c r="I29" s="162" t="s">
        <v>157</v>
      </c>
      <c r="J29" s="106">
        <v>27.529999999999998</v>
      </c>
      <c r="K29" s="106">
        <v>27.049999999999997</v>
      </c>
      <c r="L29" s="135">
        <f t="shared" si="5"/>
        <v>26.403756052125342</v>
      </c>
      <c r="M29" s="135">
        <f t="shared" si="6"/>
        <v>1.1700000000000002</v>
      </c>
      <c r="N29" s="97">
        <v>5.67</v>
      </c>
      <c r="O29" s="97">
        <v>0</v>
      </c>
      <c r="P29" s="97">
        <v>2</v>
      </c>
      <c r="Q29" s="97">
        <v>0</v>
      </c>
      <c r="R29" s="97">
        <v>0.89</v>
      </c>
      <c r="S29" s="97">
        <v>0.76</v>
      </c>
      <c r="T29" s="97">
        <v>4.31</v>
      </c>
      <c r="U29" s="97">
        <v>6.38</v>
      </c>
      <c r="V29" s="97">
        <v>0.48</v>
      </c>
      <c r="W29" s="97">
        <v>0</v>
      </c>
      <c r="X29" s="97">
        <v>0</v>
      </c>
      <c r="Y29" s="97">
        <v>0.21</v>
      </c>
      <c r="Z29" s="97">
        <v>0.65</v>
      </c>
      <c r="AA29" s="97">
        <v>0</v>
      </c>
      <c r="AB29" s="97">
        <v>0.18</v>
      </c>
      <c r="AC29" s="98">
        <v>0.02</v>
      </c>
      <c r="AD29" s="98">
        <v>0</v>
      </c>
      <c r="AE29" s="98">
        <v>1.8</v>
      </c>
      <c r="AF29" s="98">
        <v>2.6337560521253423</v>
      </c>
      <c r="AG29" s="98">
        <v>0.42</v>
      </c>
      <c r="AH29" s="98">
        <v>0</v>
      </c>
      <c r="AI29" s="139">
        <v>0.67</v>
      </c>
      <c r="AJ29" s="128">
        <v>0.44</v>
      </c>
      <c r="AK29" s="105">
        <v>0.06</v>
      </c>
    </row>
    <row r="30" spans="1:37" ht="15.75">
      <c r="A30" s="103">
        <v>21</v>
      </c>
      <c r="B30" s="101" t="s">
        <v>188</v>
      </c>
      <c r="C30" s="104" t="s">
        <v>189</v>
      </c>
      <c r="D30" s="16">
        <v>1933</v>
      </c>
      <c r="E30" s="16">
        <f t="shared" si="3"/>
        <v>87</v>
      </c>
      <c r="F30" s="20">
        <v>1254.46</v>
      </c>
      <c r="G30" s="20">
        <v>0</v>
      </c>
      <c r="H30" s="20">
        <f t="shared" si="4"/>
        <v>1254.46</v>
      </c>
      <c r="I30" s="162" t="s">
        <v>157</v>
      </c>
      <c r="J30" s="106">
        <v>27.6</v>
      </c>
      <c r="K30" s="106">
        <v>27.150000000000002</v>
      </c>
      <c r="L30" s="135">
        <f t="shared" si="5"/>
        <v>26.548513980517516</v>
      </c>
      <c r="M30" s="135">
        <f t="shared" si="6"/>
        <v>1.08</v>
      </c>
      <c r="N30" s="97">
        <v>6.75</v>
      </c>
      <c r="O30" s="97">
        <v>0</v>
      </c>
      <c r="P30" s="97">
        <v>1.94</v>
      </c>
      <c r="Q30" s="97">
        <v>0</v>
      </c>
      <c r="R30" s="97">
        <v>0.89</v>
      </c>
      <c r="S30" s="97">
        <v>0.72</v>
      </c>
      <c r="T30" s="97">
        <v>3.52</v>
      </c>
      <c r="U30" s="97">
        <v>5.85</v>
      </c>
      <c r="V30" s="97">
        <v>0.8</v>
      </c>
      <c r="W30" s="97">
        <v>0</v>
      </c>
      <c r="X30" s="97">
        <v>0.01</v>
      </c>
      <c r="Y30" s="97">
        <v>0.12</v>
      </c>
      <c r="Z30" s="97">
        <v>0.63</v>
      </c>
      <c r="AA30" s="97">
        <v>0.36</v>
      </c>
      <c r="AB30" s="97">
        <v>0.08</v>
      </c>
      <c r="AC30" s="98">
        <v>0.02</v>
      </c>
      <c r="AD30" s="98">
        <v>0</v>
      </c>
      <c r="AE30" s="98">
        <v>1.8</v>
      </c>
      <c r="AF30" s="98">
        <v>2.6385139805175135</v>
      </c>
      <c r="AG30" s="98">
        <v>0.42</v>
      </c>
      <c r="AH30" s="98">
        <v>0</v>
      </c>
      <c r="AI30" s="139">
        <v>0.62</v>
      </c>
      <c r="AJ30" s="128">
        <v>0.41</v>
      </c>
      <c r="AK30" s="105">
        <v>0.05</v>
      </c>
    </row>
    <row r="31" spans="1:37" ht="15.75">
      <c r="A31" s="103">
        <v>22</v>
      </c>
      <c r="B31" s="101" t="s">
        <v>190</v>
      </c>
      <c r="C31" s="104" t="s">
        <v>191</v>
      </c>
      <c r="D31" s="16">
        <v>1948</v>
      </c>
      <c r="E31" s="16">
        <f t="shared" si="3"/>
        <v>72</v>
      </c>
      <c r="F31" s="20">
        <v>1562.7</v>
      </c>
      <c r="G31" s="20">
        <v>0</v>
      </c>
      <c r="H31" s="20">
        <f t="shared" si="4"/>
        <v>1562.7</v>
      </c>
      <c r="I31" s="162" t="s">
        <v>157</v>
      </c>
      <c r="J31" s="106">
        <v>27.499999999999996</v>
      </c>
      <c r="K31" s="106">
        <v>27.15</v>
      </c>
      <c r="L31" s="135">
        <f t="shared" si="5"/>
        <v>26.690947688615857</v>
      </c>
      <c r="M31" s="135">
        <f t="shared" si="6"/>
        <v>0.8300000000000001</v>
      </c>
      <c r="N31" s="97">
        <v>7.97</v>
      </c>
      <c r="O31" s="97">
        <v>0</v>
      </c>
      <c r="P31" s="97">
        <v>1.9</v>
      </c>
      <c r="Q31" s="97">
        <v>0</v>
      </c>
      <c r="R31" s="97">
        <v>0.89</v>
      </c>
      <c r="S31" s="97">
        <v>0.7</v>
      </c>
      <c r="T31" s="97">
        <v>3.95</v>
      </c>
      <c r="U31" s="97">
        <v>4.33</v>
      </c>
      <c r="V31" s="97">
        <v>0.75</v>
      </c>
      <c r="W31" s="97">
        <v>0</v>
      </c>
      <c r="X31" s="97">
        <v>0.04</v>
      </c>
      <c r="Y31" s="97">
        <v>0.09</v>
      </c>
      <c r="Z31" s="97">
        <v>0.61</v>
      </c>
      <c r="AA31" s="97">
        <v>0.36</v>
      </c>
      <c r="AB31" s="97">
        <v>0.2</v>
      </c>
      <c r="AC31" s="98">
        <v>0.02</v>
      </c>
      <c r="AD31" s="98">
        <v>0</v>
      </c>
      <c r="AE31" s="98">
        <v>1.8</v>
      </c>
      <c r="AF31" s="98">
        <v>2.6609476886158574</v>
      </c>
      <c r="AG31" s="98">
        <v>0.42</v>
      </c>
      <c r="AH31" s="98">
        <v>0</v>
      </c>
      <c r="AI31" s="139">
        <v>0.48</v>
      </c>
      <c r="AJ31" s="128">
        <v>0.31</v>
      </c>
      <c r="AK31" s="105">
        <v>0.04</v>
      </c>
    </row>
    <row r="32" spans="1:37" ht="15.75">
      <c r="A32" s="103">
        <v>23</v>
      </c>
      <c r="B32" s="101" t="s">
        <v>192</v>
      </c>
      <c r="C32" s="104" t="s">
        <v>193</v>
      </c>
      <c r="D32" s="16">
        <v>1973</v>
      </c>
      <c r="E32" s="16">
        <f>2020-D32</f>
        <v>47</v>
      </c>
      <c r="F32" s="20">
        <v>2658.1</v>
      </c>
      <c r="G32" s="20">
        <v>0</v>
      </c>
      <c r="H32" s="20">
        <f>F32+G32</f>
        <v>2658.1</v>
      </c>
      <c r="I32" s="162" t="s">
        <v>157</v>
      </c>
      <c r="J32" s="106">
        <v>27.590000000000003</v>
      </c>
      <c r="K32" s="106">
        <v>27.290000000000006</v>
      </c>
      <c r="L32" s="135">
        <f t="shared" si="5"/>
        <v>26.88599371882172</v>
      </c>
      <c r="M32" s="135">
        <f t="shared" si="6"/>
        <v>0.67</v>
      </c>
      <c r="N32" s="97">
        <v>8.22</v>
      </c>
      <c r="O32" s="97">
        <v>0.23</v>
      </c>
      <c r="P32" s="97">
        <v>1.91</v>
      </c>
      <c r="Q32" s="97">
        <v>0</v>
      </c>
      <c r="R32" s="97">
        <v>0.89</v>
      </c>
      <c r="S32" s="97">
        <v>0.82</v>
      </c>
      <c r="T32" s="97">
        <v>4.48</v>
      </c>
      <c r="U32" s="97">
        <v>3.76</v>
      </c>
      <c r="V32" s="97">
        <v>0.7</v>
      </c>
      <c r="W32" s="97">
        <v>0</v>
      </c>
      <c r="X32" s="97">
        <v>0.06</v>
      </c>
      <c r="Y32" s="97">
        <v>0.14</v>
      </c>
      <c r="Z32" s="97">
        <v>0.6</v>
      </c>
      <c r="AA32" s="97">
        <v>0</v>
      </c>
      <c r="AB32" s="97">
        <v>0.17</v>
      </c>
      <c r="AC32" s="98">
        <v>0.02</v>
      </c>
      <c r="AD32" s="98">
        <v>0</v>
      </c>
      <c r="AE32" s="98">
        <v>1.8</v>
      </c>
      <c r="AF32" s="98">
        <v>2.665993718821715</v>
      </c>
      <c r="AG32" s="98">
        <v>0.42</v>
      </c>
      <c r="AH32" s="98">
        <v>0</v>
      </c>
      <c r="AI32" s="139">
        <v>0.37</v>
      </c>
      <c r="AJ32" s="128">
        <v>0.27</v>
      </c>
      <c r="AK32" s="105">
        <v>0.03</v>
      </c>
    </row>
    <row r="33" spans="1:37" ht="15.75">
      <c r="A33" s="103">
        <v>24</v>
      </c>
      <c r="B33" s="101" t="s">
        <v>194</v>
      </c>
      <c r="C33" s="104" t="s">
        <v>195</v>
      </c>
      <c r="D33" s="16">
        <v>1953</v>
      </c>
      <c r="E33" s="16">
        <f t="shared" si="3"/>
        <v>67</v>
      </c>
      <c r="F33" s="20">
        <v>1807.4</v>
      </c>
      <c r="G33" s="20">
        <v>0</v>
      </c>
      <c r="H33" s="20">
        <f t="shared" si="4"/>
        <v>1807.4</v>
      </c>
      <c r="I33" s="162" t="s">
        <v>157</v>
      </c>
      <c r="J33" s="106">
        <v>27.449999999999996</v>
      </c>
      <c r="K33" s="106">
        <v>27.180000000000003</v>
      </c>
      <c r="L33" s="135">
        <f t="shared" si="5"/>
        <v>26.82120733484564</v>
      </c>
      <c r="M33" s="135">
        <f t="shared" si="6"/>
        <v>0.69</v>
      </c>
      <c r="N33" s="97">
        <v>2.86</v>
      </c>
      <c r="O33" s="97">
        <v>5.97</v>
      </c>
      <c r="P33" s="97">
        <v>1.56</v>
      </c>
      <c r="Q33" s="97">
        <v>0</v>
      </c>
      <c r="R33" s="97">
        <v>0.89</v>
      </c>
      <c r="S33" s="97">
        <v>0.72</v>
      </c>
      <c r="T33" s="97">
        <v>4.36</v>
      </c>
      <c r="U33" s="97">
        <v>3.28</v>
      </c>
      <c r="V33" s="97">
        <v>0.89</v>
      </c>
      <c r="W33" s="97">
        <v>0</v>
      </c>
      <c r="X33" s="97">
        <v>0.09</v>
      </c>
      <c r="Y33" s="97">
        <v>0.08</v>
      </c>
      <c r="Z33" s="97">
        <v>0.59</v>
      </c>
      <c r="AA33" s="97">
        <v>0.34</v>
      </c>
      <c r="AB33" s="97">
        <v>0.28</v>
      </c>
      <c r="AC33" s="98">
        <v>0.02</v>
      </c>
      <c r="AD33" s="98">
        <v>0</v>
      </c>
      <c r="AE33" s="98">
        <v>1.8</v>
      </c>
      <c r="AF33" s="98">
        <v>2.6712073348456347</v>
      </c>
      <c r="AG33" s="98">
        <v>0.42</v>
      </c>
      <c r="AH33" s="98">
        <v>0</v>
      </c>
      <c r="AI33" s="139">
        <v>0.42</v>
      </c>
      <c r="AJ33" s="128">
        <v>0.24</v>
      </c>
      <c r="AK33" s="105">
        <v>0.03</v>
      </c>
    </row>
    <row r="34" spans="1:37" ht="15.75">
      <c r="A34" s="103">
        <v>25</v>
      </c>
      <c r="B34" s="101" t="s">
        <v>196</v>
      </c>
      <c r="C34" s="104" t="s">
        <v>197</v>
      </c>
      <c r="D34" s="16">
        <v>1956</v>
      </c>
      <c r="E34" s="16">
        <f t="shared" si="3"/>
        <v>64</v>
      </c>
      <c r="F34" s="20">
        <v>2410.21</v>
      </c>
      <c r="G34" s="20">
        <v>0</v>
      </c>
      <c r="H34" s="20">
        <f t="shared" si="4"/>
        <v>2410.21</v>
      </c>
      <c r="I34" s="162" t="s">
        <v>157</v>
      </c>
      <c r="J34" s="106">
        <v>27.21</v>
      </c>
      <c r="K34" s="106">
        <v>26.93</v>
      </c>
      <c r="L34" s="135">
        <f t="shared" si="5"/>
        <v>26.559134409034897</v>
      </c>
      <c r="M34" s="135">
        <f t="shared" si="6"/>
        <v>0.66</v>
      </c>
      <c r="N34" s="97">
        <v>8.62</v>
      </c>
      <c r="O34" s="97">
        <v>0.28</v>
      </c>
      <c r="P34" s="97">
        <v>1.55</v>
      </c>
      <c r="Q34" s="97">
        <v>0</v>
      </c>
      <c r="R34" s="97">
        <v>0.89</v>
      </c>
      <c r="S34" s="97">
        <v>0.66</v>
      </c>
      <c r="T34" s="97">
        <v>4.35</v>
      </c>
      <c r="U34" s="97">
        <v>3.43</v>
      </c>
      <c r="V34" s="97">
        <v>0.54</v>
      </c>
      <c r="W34" s="97">
        <v>0</v>
      </c>
      <c r="X34" s="97">
        <v>0.03</v>
      </c>
      <c r="Y34" s="97">
        <v>0.08</v>
      </c>
      <c r="Z34" s="97">
        <v>0.6</v>
      </c>
      <c r="AA34" s="97">
        <v>0.4</v>
      </c>
      <c r="AB34" s="97">
        <v>0.22</v>
      </c>
      <c r="AC34" s="98">
        <v>0.02</v>
      </c>
      <c r="AD34" s="98">
        <v>0</v>
      </c>
      <c r="AE34" s="98">
        <v>1.8</v>
      </c>
      <c r="AF34" s="98">
        <v>2.6691344090348976</v>
      </c>
      <c r="AG34" s="98">
        <v>0.42</v>
      </c>
      <c r="AH34" s="98">
        <v>0</v>
      </c>
      <c r="AI34" s="139">
        <v>0.38</v>
      </c>
      <c r="AJ34" s="128">
        <v>0.25</v>
      </c>
      <c r="AK34" s="105">
        <v>0.03</v>
      </c>
    </row>
    <row r="35" spans="1:37" ht="15.75">
      <c r="A35" s="103">
        <v>26</v>
      </c>
      <c r="B35" s="101" t="s">
        <v>198</v>
      </c>
      <c r="C35" s="104" t="s">
        <v>199</v>
      </c>
      <c r="D35" s="16">
        <v>1972</v>
      </c>
      <c r="E35" s="16">
        <f t="shared" si="3"/>
        <v>48</v>
      </c>
      <c r="F35" s="20">
        <v>2668.9</v>
      </c>
      <c r="G35" s="20">
        <v>0</v>
      </c>
      <c r="H35" s="20">
        <f t="shared" si="4"/>
        <v>2668.9</v>
      </c>
      <c r="I35" s="162" t="s">
        <v>157</v>
      </c>
      <c r="J35" s="106">
        <v>27.490000000000002</v>
      </c>
      <c r="K35" s="106">
        <v>27.220000000000002</v>
      </c>
      <c r="L35" s="135">
        <f t="shared" si="5"/>
        <v>26.869538008168163</v>
      </c>
      <c r="M35" s="135">
        <f t="shared" si="6"/>
        <v>0.63</v>
      </c>
      <c r="N35" s="97">
        <v>8.9</v>
      </c>
      <c r="O35" s="97">
        <v>0</v>
      </c>
      <c r="P35" s="97">
        <v>1.48</v>
      </c>
      <c r="Q35" s="97">
        <v>0</v>
      </c>
      <c r="R35" s="97">
        <v>0.89</v>
      </c>
      <c r="S35" s="97">
        <v>0.73</v>
      </c>
      <c r="T35" s="97">
        <v>5.03</v>
      </c>
      <c r="U35" s="97">
        <v>3.23</v>
      </c>
      <c r="V35" s="97">
        <v>0.74</v>
      </c>
      <c r="W35" s="97">
        <v>0</v>
      </c>
      <c r="X35" s="97">
        <v>0.06</v>
      </c>
      <c r="Y35" s="97">
        <v>0.14</v>
      </c>
      <c r="Z35" s="97">
        <v>0.59</v>
      </c>
      <c r="AA35" s="97">
        <v>0</v>
      </c>
      <c r="AB35" s="97">
        <v>0.17</v>
      </c>
      <c r="AC35" s="98">
        <v>0.02</v>
      </c>
      <c r="AD35" s="98">
        <v>0</v>
      </c>
      <c r="AE35" s="98">
        <v>1.8</v>
      </c>
      <c r="AF35" s="98">
        <v>2.6695380081681592</v>
      </c>
      <c r="AG35" s="98">
        <v>0.42</v>
      </c>
      <c r="AH35" s="98">
        <v>0</v>
      </c>
      <c r="AI35" s="139">
        <v>0.36</v>
      </c>
      <c r="AJ35" s="128">
        <v>0.24</v>
      </c>
      <c r="AK35" s="105">
        <v>0.03</v>
      </c>
    </row>
    <row r="36" spans="1:37" ht="15.75">
      <c r="A36" s="103">
        <v>27</v>
      </c>
      <c r="B36" s="101" t="s">
        <v>200</v>
      </c>
      <c r="C36" s="104" t="s">
        <v>201</v>
      </c>
      <c r="D36" s="16">
        <v>1957</v>
      </c>
      <c r="E36" s="16">
        <f t="shared" si="3"/>
        <v>63</v>
      </c>
      <c r="F36" s="20">
        <v>2055.8</v>
      </c>
      <c r="G36" s="20">
        <v>336.1</v>
      </c>
      <c r="H36" s="20">
        <v>2391.9</v>
      </c>
      <c r="I36" s="162" t="s">
        <v>157</v>
      </c>
      <c r="J36" s="106">
        <v>27.580000000000005</v>
      </c>
      <c r="K36" s="106">
        <v>27.240000000000006</v>
      </c>
      <c r="L36" s="135">
        <f t="shared" si="5"/>
        <v>26.787922188636657</v>
      </c>
      <c r="M36" s="135">
        <f t="shared" si="6"/>
        <v>0.8200000000000001</v>
      </c>
      <c r="N36" s="97">
        <v>8.29</v>
      </c>
      <c r="O36" s="97">
        <v>0.25</v>
      </c>
      <c r="P36" s="97">
        <v>1.5</v>
      </c>
      <c r="Q36" s="97">
        <v>0</v>
      </c>
      <c r="R36" s="97">
        <v>0.89</v>
      </c>
      <c r="S36" s="97">
        <v>0.67</v>
      </c>
      <c r="T36" s="97">
        <v>4.22</v>
      </c>
      <c r="U36" s="97">
        <v>4.2</v>
      </c>
      <c r="V36" s="97">
        <v>0.71</v>
      </c>
      <c r="W36" s="97">
        <v>0</v>
      </c>
      <c r="X36" s="97">
        <v>0.01</v>
      </c>
      <c r="Y36" s="97">
        <v>0.07</v>
      </c>
      <c r="Z36" s="97">
        <v>0.6</v>
      </c>
      <c r="AA36" s="97">
        <v>0.29</v>
      </c>
      <c r="AB36" s="97">
        <v>0.19</v>
      </c>
      <c r="AC36" s="98">
        <v>0.02</v>
      </c>
      <c r="AD36" s="98">
        <v>0</v>
      </c>
      <c r="AE36" s="98">
        <v>1.8</v>
      </c>
      <c r="AF36" s="98">
        <v>2.6579221886366486</v>
      </c>
      <c r="AG36" s="98">
        <v>0.42</v>
      </c>
      <c r="AH36" s="98">
        <v>0</v>
      </c>
      <c r="AI36" s="139">
        <v>0.47</v>
      </c>
      <c r="AJ36" s="128">
        <v>0.31</v>
      </c>
      <c r="AK36" s="105">
        <v>0.04</v>
      </c>
    </row>
    <row r="37" spans="1:37" ht="15.75">
      <c r="A37" s="103">
        <v>28</v>
      </c>
      <c r="B37" s="101" t="s">
        <v>202</v>
      </c>
      <c r="C37" s="104" t="s">
        <v>203</v>
      </c>
      <c r="D37" s="16">
        <v>1969</v>
      </c>
      <c r="E37" s="16">
        <f t="shared" si="3"/>
        <v>51</v>
      </c>
      <c r="F37" s="20">
        <v>2622.2</v>
      </c>
      <c r="G37" s="20">
        <v>0</v>
      </c>
      <c r="H37" s="20">
        <f t="shared" si="4"/>
        <v>2622.2</v>
      </c>
      <c r="I37" s="162" t="s">
        <v>157</v>
      </c>
      <c r="J37" s="106">
        <v>27.58</v>
      </c>
      <c r="K37" s="106">
        <v>27.21</v>
      </c>
      <c r="L37" s="135">
        <f t="shared" si="5"/>
        <v>26.718525212798415</v>
      </c>
      <c r="M37" s="135">
        <f t="shared" si="6"/>
        <v>0.8800000000000001</v>
      </c>
      <c r="N37" s="97">
        <v>7.34</v>
      </c>
      <c r="O37" s="97">
        <v>0</v>
      </c>
      <c r="P37" s="97">
        <v>1.57</v>
      </c>
      <c r="Q37" s="97">
        <v>0</v>
      </c>
      <c r="R37" s="97">
        <v>0.89</v>
      </c>
      <c r="S37" s="97">
        <v>0.75</v>
      </c>
      <c r="T37" s="97">
        <v>5.07</v>
      </c>
      <c r="U37" s="97">
        <v>4.61</v>
      </c>
      <c r="V37" s="97">
        <v>0.63</v>
      </c>
      <c r="W37" s="97">
        <v>0</v>
      </c>
      <c r="X37" s="97">
        <v>0.04</v>
      </c>
      <c r="Y37" s="97">
        <v>0.14</v>
      </c>
      <c r="Z37" s="97">
        <v>0.61</v>
      </c>
      <c r="AA37" s="97">
        <v>0</v>
      </c>
      <c r="AB37" s="97">
        <v>0.17</v>
      </c>
      <c r="AC37" s="98">
        <v>0.02</v>
      </c>
      <c r="AD37" s="98">
        <v>0</v>
      </c>
      <c r="AE37" s="98">
        <v>1.8</v>
      </c>
      <c r="AF37" s="98">
        <v>2.6585252127984136</v>
      </c>
      <c r="AG37" s="98">
        <v>0.42</v>
      </c>
      <c r="AH37" s="98">
        <v>0</v>
      </c>
      <c r="AI37" s="139">
        <v>0.51</v>
      </c>
      <c r="AJ37" s="128">
        <v>0.33</v>
      </c>
      <c r="AK37" s="105">
        <v>0.04</v>
      </c>
    </row>
    <row r="38" spans="1:37" ht="15.75">
      <c r="A38" s="103">
        <v>29</v>
      </c>
      <c r="B38" s="101" t="s">
        <v>204</v>
      </c>
      <c r="C38" s="104" t="s">
        <v>205</v>
      </c>
      <c r="D38" s="16">
        <v>1964</v>
      </c>
      <c r="E38" s="16">
        <f t="shared" si="3"/>
        <v>56</v>
      </c>
      <c r="F38" s="20">
        <v>2609.15</v>
      </c>
      <c r="G38" s="20">
        <v>0</v>
      </c>
      <c r="H38" s="20">
        <f t="shared" si="4"/>
        <v>2609.15</v>
      </c>
      <c r="I38" s="162" t="s">
        <v>157</v>
      </c>
      <c r="J38" s="106">
        <v>27.59</v>
      </c>
      <c r="K38" s="106">
        <v>27.220000000000002</v>
      </c>
      <c r="L38" s="135">
        <f t="shared" si="5"/>
        <v>26.727416991740608</v>
      </c>
      <c r="M38" s="135">
        <f t="shared" si="6"/>
        <v>0.8800000000000001</v>
      </c>
      <c r="N38" s="97">
        <v>7.49</v>
      </c>
      <c r="O38" s="97">
        <v>0</v>
      </c>
      <c r="P38" s="97">
        <v>1.58</v>
      </c>
      <c r="Q38" s="97">
        <v>0</v>
      </c>
      <c r="R38" s="97">
        <v>0.89</v>
      </c>
      <c r="S38" s="97">
        <v>0.75</v>
      </c>
      <c r="T38" s="97">
        <v>4.83</v>
      </c>
      <c r="U38" s="97">
        <v>4.62</v>
      </c>
      <c r="V38" s="97">
        <v>0.7</v>
      </c>
      <c r="W38" s="97">
        <v>0</v>
      </c>
      <c r="X38" s="97">
        <v>0.05</v>
      </c>
      <c r="Y38" s="97">
        <v>0.14</v>
      </c>
      <c r="Z38" s="97">
        <v>0.61</v>
      </c>
      <c r="AA38" s="97">
        <v>0</v>
      </c>
      <c r="AB38" s="97">
        <v>0.17</v>
      </c>
      <c r="AC38" s="98">
        <v>0.02</v>
      </c>
      <c r="AD38" s="98">
        <v>0</v>
      </c>
      <c r="AE38" s="98">
        <v>1.8</v>
      </c>
      <c r="AF38" s="98">
        <v>2.657416991740605</v>
      </c>
      <c r="AG38" s="98">
        <v>0.42</v>
      </c>
      <c r="AH38" s="98">
        <v>0</v>
      </c>
      <c r="AI38" s="139">
        <v>0.51</v>
      </c>
      <c r="AJ38" s="128">
        <v>0.33</v>
      </c>
      <c r="AK38" s="105">
        <v>0.04</v>
      </c>
    </row>
    <row r="39" spans="1:37" ht="15.75">
      <c r="A39" s="103">
        <v>30</v>
      </c>
      <c r="B39" s="101" t="s">
        <v>206</v>
      </c>
      <c r="C39" s="104" t="s">
        <v>207</v>
      </c>
      <c r="D39" s="16">
        <v>1974</v>
      </c>
      <c r="E39" s="16">
        <f t="shared" si="3"/>
        <v>46</v>
      </c>
      <c r="F39" s="20">
        <v>2541.8</v>
      </c>
      <c r="G39" s="20">
        <v>58.9</v>
      </c>
      <c r="H39" s="20">
        <f t="shared" si="4"/>
        <v>2600.7000000000003</v>
      </c>
      <c r="I39" s="162" t="s">
        <v>157</v>
      </c>
      <c r="J39" s="106">
        <v>27.74</v>
      </c>
      <c r="K39" s="106">
        <v>27.37</v>
      </c>
      <c r="L39" s="135">
        <f t="shared" si="5"/>
        <v>26.876568938747262</v>
      </c>
      <c r="M39" s="135">
        <f t="shared" si="6"/>
        <v>0.8800000000000001</v>
      </c>
      <c r="N39" s="97">
        <v>7.6</v>
      </c>
      <c r="O39" s="97">
        <v>0</v>
      </c>
      <c r="P39" s="97">
        <v>1.55</v>
      </c>
      <c r="Q39" s="97">
        <v>0</v>
      </c>
      <c r="R39" s="97">
        <v>0.89</v>
      </c>
      <c r="S39" s="97">
        <v>0.74</v>
      </c>
      <c r="T39" s="97">
        <v>5.06</v>
      </c>
      <c r="U39" s="97">
        <v>4.61</v>
      </c>
      <c r="V39" s="97">
        <v>0.58</v>
      </c>
      <c r="W39" s="97">
        <v>0</v>
      </c>
      <c r="X39" s="97">
        <v>0.03</v>
      </c>
      <c r="Y39" s="97">
        <v>0.14</v>
      </c>
      <c r="Z39" s="97">
        <v>0.61</v>
      </c>
      <c r="AA39" s="97">
        <v>0</v>
      </c>
      <c r="AB39" s="97">
        <v>0.17</v>
      </c>
      <c r="AC39" s="98">
        <v>0.02</v>
      </c>
      <c r="AD39" s="98">
        <v>0</v>
      </c>
      <c r="AE39" s="98">
        <v>1.8</v>
      </c>
      <c r="AF39" s="98">
        <v>2.6565689387472604</v>
      </c>
      <c r="AG39" s="98">
        <v>0.42</v>
      </c>
      <c r="AH39" s="98">
        <v>0</v>
      </c>
      <c r="AI39" s="139">
        <v>0.51</v>
      </c>
      <c r="AJ39" s="128">
        <v>0.33</v>
      </c>
      <c r="AK39" s="105">
        <v>0.04</v>
      </c>
    </row>
    <row r="40" spans="1:37" ht="15.75">
      <c r="A40" s="103">
        <v>31</v>
      </c>
      <c r="B40" s="101" t="s">
        <v>208</v>
      </c>
      <c r="C40" s="104" t="s">
        <v>209</v>
      </c>
      <c r="D40" s="13">
        <v>1974</v>
      </c>
      <c r="E40" s="16">
        <f t="shared" si="3"/>
        <v>46</v>
      </c>
      <c r="F40" s="20">
        <v>2609.4</v>
      </c>
      <c r="G40" s="20">
        <v>0</v>
      </c>
      <c r="H40" s="20">
        <f t="shared" si="4"/>
        <v>2609.4</v>
      </c>
      <c r="I40" s="162" t="s">
        <v>157</v>
      </c>
      <c r="J40" s="106">
        <v>27.67</v>
      </c>
      <c r="K40" s="106">
        <v>27.300000000000004</v>
      </c>
      <c r="L40" s="135">
        <f t="shared" si="5"/>
        <v>26.81406332490228</v>
      </c>
      <c r="M40" s="135">
        <f t="shared" si="6"/>
        <v>0.8700000000000001</v>
      </c>
      <c r="N40" s="97">
        <v>7.39</v>
      </c>
      <c r="O40" s="97">
        <v>0</v>
      </c>
      <c r="P40" s="97">
        <v>1.58</v>
      </c>
      <c r="Q40" s="97">
        <v>0</v>
      </c>
      <c r="R40" s="97">
        <v>0.89</v>
      </c>
      <c r="S40" s="97">
        <v>0.74</v>
      </c>
      <c r="T40" s="97">
        <v>5.28</v>
      </c>
      <c r="U40" s="97">
        <v>4.53</v>
      </c>
      <c r="V40" s="97">
        <v>0.56</v>
      </c>
      <c r="W40" s="97">
        <v>0</v>
      </c>
      <c r="X40" s="97">
        <v>0.03</v>
      </c>
      <c r="Y40" s="97">
        <v>0.14</v>
      </c>
      <c r="Z40" s="97">
        <v>0.61</v>
      </c>
      <c r="AA40" s="97">
        <v>0</v>
      </c>
      <c r="AB40" s="97">
        <v>0.17</v>
      </c>
      <c r="AC40" s="98">
        <v>0.02</v>
      </c>
      <c r="AD40" s="98">
        <v>0</v>
      </c>
      <c r="AE40" s="98">
        <v>1.8</v>
      </c>
      <c r="AF40" s="98">
        <v>2.6540633249022765</v>
      </c>
      <c r="AG40" s="98">
        <v>0.42</v>
      </c>
      <c r="AH40" s="98">
        <v>0</v>
      </c>
      <c r="AI40" s="139">
        <v>0.5</v>
      </c>
      <c r="AJ40" s="128">
        <v>0.33</v>
      </c>
      <c r="AK40" s="105">
        <v>0.04</v>
      </c>
    </row>
    <row r="41" spans="1:37" ht="15.75">
      <c r="A41" s="103">
        <v>32</v>
      </c>
      <c r="B41" s="101" t="s">
        <v>210</v>
      </c>
      <c r="C41" s="104" t="s">
        <v>211</v>
      </c>
      <c r="D41" s="48">
        <v>1974</v>
      </c>
      <c r="E41" s="16">
        <f t="shared" si="3"/>
        <v>46</v>
      </c>
      <c r="F41" s="50">
        <v>2596.4</v>
      </c>
      <c r="G41" s="50">
        <v>43.9</v>
      </c>
      <c r="H41" s="20">
        <f t="shared" si="4"/>
        <v>2640.3</v>
      </c>
      <c r="I41" s="162" t="s">
        <v>157</v>
      </c>
      <c r="J41" s="106">
        <v>27.700000000000003</v>
      </c>
      <c r="K41" s="106">
        <v>27.340000000000007</v>
      </c>
      <c r="L41" s="135">
        <f t="shared" si="5"/>
        <v>26.8567858425179</v>
      </c>
      <c r="M41" s="135">
        <f t="shared" si="6"/>
        <v>0.8700000000000001</v>
      </c>
      <c r="N41" s="97">
        <v>1.74</v>
      </c>
      <c r="O41" s="97">
        <v>8.77</v>
      </c>
      <c r="P41" s="97">
        <v>1.55</v>
      </c>
      <c r="Q41" s="97">
        <v>0</v>
      </c>
      <c r="R41" s="97">
        <v>0.89</v>
      </c>
      <c r="S41" s="97">
        <v>0.78</v>
      </c>
      <c r="T41" s="97">
        <v>2.24</v>
      </c>
      <c r="U41" s="97">
        <v>4.45</v>
      </c>
      <c r="V41" s="97">
        <v>0.6</v>
      </c>
      <c r="W41" s="97">
        <v>0</v>
      </c>
      <c r="X41" s="97">
        <v>0.04</v>
      </c>
      <c r="Y41" s="97">
        <v>0.14</v>
      </c>
      <c r="Z41" s="97">
        <v>0.59</v>
      </c>
      <c r="AA41" s="97">
        <v>0</v>
      </c>
      <c r="AB41" s="97">
        <v>0.17</v>
      </c>
      <c r="AC41" s="98">
        <v>0.02</v>
      </c>
      <c r="AD41" s="98">
        <v>0</v>
      </c>
      <c r="AE41" s="98">
        <v>1.8</v>
      </c>
      <c r="AF41" s="98">
        <v>2.6567858425178956</v>
      </c>
      <c r="AG41" s="98">
        <v>0.42</v>
      </c>
      <c r="AH41" s="98">
        <v>0</v>
      </c>
      <c r="AI41" s="139">
        <v>0.5</v>
      </c>
      <c r="AJ41" s="128">
        <v>0.33</v>
      </c>
      <c r="AK41" s="105">
        <v>0.04</v>
      </c>
    </row>
    <row r="42" spans="1:37" ht="15.75">
      <c r="A42" s="103">
        <v>33</v>
      </c>
      <c r="B42" s="101" t="s">
        <v>212</v>
      </c>
      <c r="C42" s="104" t="s">
        <v>213</v>
      </c>
      <c r="D42" s="48">
        <v>1975</v>
      </c>
      <c r="E42" s="16">
        <f t="shared" si="3"/>
        <v>45</v>
      </c>
      <c r="F42" s="50">
        <v>2603.1</v>
      </c>
      <c r="G42" s="20">
        <v>0</v>
      </c>
      <c r="H42" s="20">
        <f t="shared" si="4"/>
        <v>2603.1</v>
      </c>
      <c r="I42" s="162" t="s">
        <v>157</v>
      </c>
      <c r="J42" s="106">
        <v>27.689999999999998</v>
      </c>
      <c r="K42" s="106">
        <v>27.34</v>
      </c>
      <c r="L42" s="135">
        <f t="shared" si="5"/>
        <v>26.876942215051287</v>
      </c>
      <c r="M42" s="135">
        <f t="shared" si="6"/>
        <v>0.8300000000000001</v>
      </c>
      <c r="N42" s="97">
        <v>7.87</v>
      </c>
      <c r="O42" s="97">
        <v>0</v>
      </c>
      <c r="P42" s="97">
        <v>1.58</v>
      </c>
      <c r="Q42" s="97">
        <v>0</v>
      </c>
      <c r="R42" s="97">
        <v>0.89</v>
      </c>
      <c r="S42" s="97">
        <v>0.74</v>
      </c>
      <c r="T42" s="97">
        <v>5.07</v>
      </c>
      <c r="U42" s="97">
        <v>4.31</v>
      </c>
      <c r="V42" s="97">
        <v>0.58</v>
      </c>
      <c r="W42" s="97">
        <v>0</v>
      </c>
      <c r="X42" s="97">
        <v>0.03</v>
      </c>
      <c r="Y42" s="97">
        <v>0.14</v>
      </c>
      <c r="Z42" s="97">
        <v>0.6</v>
      </c>
      <c r="AA42" s="97">
        <v>0</v>
      </c>
      <c r="AB42" s="97">
        <v>0.17</v>
      </c>
      <c r="AC42" s="98">
        <v>0.02</v>
      </c>
      <c r="AD42" s="98">
        <v>0</v>
      </c>
      <c r="AE42" s="98">
        <v>1.8</v>
      </c>
      <c r="AF42" s="98">
        <v>2.656942215051285</v>
      </c>
      <c r="AG42" s="98">
        <v>0.42</v>
      </c>
      <c r="AH42" s="98">
        <v>0</v>
      </c>
      <c r="AI42" s="139">
        <v>0.48</v>
      </c>
      <c r="AJ42" s="128">
        <v>0.31</v>
      </c>
      <c r="AK42" s="105">
        <v>0.04</v>
      </c>
    </row>
    <row r="43" spans="1:37" ht="15.75">
      <c r="A43" s="103">
        <v>34</v>
      </c>
      <c r="B43" s="101" t="s">
        <v>214</v>
      </c>
      <c r="C43" s="104" t="s">
        <v>215</v>
      </c>
      <c r="D43" s="48">
        <v>1974</v>
      </c>
      <c r="E43" s="16">
        <f t="shared" si="3"/>
        <v>46</v>
      </c>
      <c r="F43" s="50">
        <v>2655</v>
      </c>
      <c r="G43" s="20">
        <v>0</v>
      </c>
      <c r="H43" s="20">
        <f t="shared" si="4"/>
        <v>2655</v>
      </c>
      <c r="I43" s="162" t="s">
        <v>157</v>
      </c>
      <c r="J43" s="106">
        <v>27.610000000000007</v>
      </c>
      <c r="K43" s="106">
        <v>27.310000000000006</v>
      </c>
      <c r="L43" s="135">
        <f t="shared" si="5"/>
        <v>26.904342761581926</v>
      </c>
      <c r="M43" s="135">
        <f t="shared" si="6"/>
        <v>0.74</v>
      </c>
      <c r="N43" s="97">
        <v>7.69</v>
      </c>
      <c r="O43" s="97">
        <v>0</v>
      </c>
      <c r="P43" s="97">
        <v>1.59</v>
      </c>
      <c r="Q43" s="97">
        <v>0</v>
      </c>
      <c r="R43" s="97">
        <v>0.89</v>
      </c>
      <c r="S43" s="97">
        <v>0.73</v>
      </c>
      <c r="T43" s="97">
        <v>5.82</v>
      </c>
      <c r="U43" s="97">
        <v>3.75</v>
      </c>
      <c r="V43" s="97">
        <v>0.59</v>
      </c>
      <c r="W43" s="97">
        <v>0</v>
      </c>
      <c r="X43" s="97">
        <v>0.04</v>
      </c>
      <c r="Y43" s="97">
        <v>0.14</v>
      </c>
      <c r="Z43" s="97">
        <v>0.6</v>
      </c>
      <c r="AA43" s="97">
        <v>0</v>
      </c>
      <c r="AB43" s="97">
        <v>0.16</v>
      </c>
      <c r="AC43" s="98">
        <v>0.02</v>
      </c>
      <c r="AD43" s="98">
        <v>0</v>
      </c>
      <c r="AE43" s="98">
        <v>1.8</v>
      </c>
      <c r="AF43" s="98">
        <v>2.664342761581921</v>
      </c>
      <c r="AG43" s="98">
        <v>0.42</v>
      </c>
      <c r="AH43" s="98">
        <v>0</v>
      </c>
      <c r="AI43" s="139">
        <v>0.42</v>
      </c>
      <c r="AJ43" s="128">
        <v>0.28</v>
      </c>
      <c r="AK43" s="105">
        <v>0.04</v>
      </c>
    </row>
    <row r="44" spans="1:37" ht="15.75">
      <c r="A44" s="103">
        <v>35</v>
      </c>
      <c r="B44" s="101" t="s">
        <v>216</v>
      </c>
      <c r="C44" s="104" t="s">
        <v>217</v>
      </c>
      <c r="D44" s="48">
        <v>1974</v>
      </c>
      <c r="E44" s="16">
        <f t="shared" si="3"/>
        <v>46</v>
      </c>
      <c r="F44" s="50">
        <v>2613.1</v>
      </c>
      <c r="G44" s="20">
        <v>0</v>
      </c>
      <c r="H44" s="20">
        <f t="shared" si="4"/>
        <v>2613.1</v>
      </c>
      <c r="I44" s="162" t="s">
        <v>157</v>
      </c>
      <c r="J44" s="106">
        <v>27.660000000000004</v>
      </c>
      <c r="K44" s="106">
        <v>27.350000000000005</v>
      </c>
      <c r="L44" s="135">
        <f t="shared" si="5"/>
        <v>26.935441922620647</v>
      </c>
      <c r="M44" s="135">
        <f t="shared" si="6"/>
        <v>0.75</v>
      </c>
      <c r="N44" s="97">
        <v>1.79</v>
      </c>
      <c r="O44" s="97">
        <v>8.79</v>
      </c>
      <c r="P44" s="97">
        <v>1.58</v>
      </c>
      <c r="Q44" s="97">
        <v>0</v>
      </c>
      <c r="R44" s="97">
        <v>0.89</v>
      </c>
      <c r="S44" s="97">
        <v>0.73</v>
      </c>
      <c r="T44" s="97">
        <v>2.95</v>
      </c>
      <c r="U44" s="97">
        <v>3.78</v>
      </c>
      <c r="V44" s="97">
        <v>0.59</v>
      </c>
      <c r="W44" s="97">
        <v>0</v>
      </c>
      <c r="X44" s="97">
        <v>0.03</v>
      </c>
      <c r="Y44" s="97">
        <v>0.14</v>
      </c>
      <c r="Z44" s="97">
        <v>0.59</v>
      </c>
      <c r="AA44" s="97">
        <v>0</v>
      </c>
      <c r="AB44" s="97">
        <v>0.17</v>
      </c>
      <c r="AC44" s="98">
        <v>0.02</v>
      </c>
      <c r="AD44" s="98">
        <v>0</v>
      </c>
      <c r="AE44" s="98">
        <v>1.8</v>
      </c>
      <c r="AF44" s="98">
        <v>2.665441922620642</v>
      </c>
      <c r="AG44" s="98">
        <v>0.42</v>
      </c>
      <c r="AH44" s="98">
        <v>0</v>
      </c>
      <c r="AI44" s="139">
        <v>0.43</v>
      </c>
      <c r="AJ44" s="128">
        <v>0.28</v>
      </c>
      <c r="AK44" s="105">
        <v>0.04</v>
      </c>
    </row>
    <row r="45" spans="1:37" ht="15.75">
      <c r="A45" s="103">
        <v>36</v>
      </c>
      <c r="B45" s="101" t="s">
        <v>218</v>
      </c>
      <c r="C45" s="104" t="s">
        <v>219</v>
      </c>
      <c r="D45" s="16">
        <v>1973</v>
      </c>
      <c r="E45" s="16">
        <f t="shared" si="3"/>
        <v>47</v>
      </c>
      <c r="F45" s="20">
        <v>2621.1</v>
      </c>
      <c r="G45" s="20">
        <v>0</v>
      </c>
      <c r="H45" s="20">
        <f t="shared" si="4"/>
        <v>2621.1</v>
      </c>
      <c r="I45" s="162" t="s">
        <v>157</v>
      </c>
      <c r="J45" s="106">
        <v>27.4</v>
      </c>
      <c r="K45" s="106">
        <v>27.090000000000003</v>
      </c>
      <c r="L45" s="135">
        <f t="shared" si="5"/>
        <v>26.672377199267487</v>
      </c>
      <c r="M45" s="135">
        <f t="shared" si="6"/>
        <v>0.75</v>
      </c>
      <c r="N45" s="97">
        <v>1.79</v>
      </c>
      <c r="O45" s="97">
        <v>8.78</v>
      </c>
      <c r="P45" s="97">
        <v>1.58</v>
      </c>
      <c r="Q45" s="97">
        <v>0</v>
      </c>
      <c r="R45" s="97">
        <v>0.89</v>
      </c>
      <c r="S45" s="97">
        <v>0.74</v>
      </c>
      <c r="T45" s="97">
        <v>2.62</v>
      </c>
      <c r="U45" s="97">
        <v>3.82</v>
      </c>
      <c r="V45" s="97">
        <v>0.61</v>
      </c>
      <c r="W45" s="97">
        <v>0</v>
      </c>
      <c r="X45" s="97">
        <v>0.04</v>
      </c>
      <c r="Y45" s="97">
        <v>0.14</v>
      </c>
      <c r="Z45" s="97">
        <v>0.59</v>
      </c>
      <c r="AA45" s="97">
        <v>0</v>
      </c>
      <c r="AB45" s="97">
        <v>0.17</v>
      </c>
      <c r="AC45" s="98">
        <v>0.02</v>
      </c>
      <c r="AD45" s="98">
        <v>0</v>
      </c>
      <c r="AE45" s="98">
        <v>1.8</v>
      </c>
      <c r="AF45" s="98">
        <v>2.662377199267483</v>
      </c>
      <c r="AG45" s="98">
        <v>0.42</v>
      </c>
      <c r="AH45" s="98">
        <v>0</v>
      </c>
      <c r="AI45" s="139">
        <v>0.43</v>
      </c>
      <c r="AJ45" s="128">
        <v>0.28</v>
      </c>
      <c r="AK45" s="105">
        <v>0.04</v>
      </c>
    </row>
    <row r="46" spans="1:37" ht="15.75">
      <c r="A46" s="103">
        <v>37</v>
      </c>
      <c r="B46" s="101" t="s">
        <v>220</v>
      </c>
      <c r="C46" s="104" t="s">
        <v>221</v>
      </c>
      <c r="D46" s="13">
        <v>1996</v>
      </c>
      <c r="E46" s="16">
        <f t="shared" si="3"/>
        <v>24</v>
      </c>
      <c r="F46" s="20">
        <v>894.7</v>
      </c>
      <c r="G46" s="20">
        <v>0</v>
      </c>
      <c r="H46" s="20">
        <f t="shared" si="4"/>
        <v>894.7</v>
      </c>
      <c r="I46" s="162" t="s">
        <v>157</v>
      </c>
      <c r="J46" s="106">
        <v>27.42</v>
      </c>
      <c r="K46" s="106">
        <v>27.14</v>
      </c>
      <c r="L46" s="135">
        <f t="shared" si="5"/>
        <v>26.775629767519842</v>
      </c>
      <c r="M46" s="135">
        <f t="shared" si="6"/>
        <v>0.66</v>
      </c>
      <c r="N46" s="97">
        <v>8.6</v>
      </c>
      <c r="O46" s="97">
        <v>0</v>
      </c>
      <c r="P46" s="97">
        <v>1.64</v>
      </c>
      <c r="Q46" s="97">
        <v>0</v>
      </c>
      <c r="R46" s="97">
        <v>0.89</v>
      </c>
      <c r="S46" s="97">
        <v>0.69</v>
      </c>
      <c r="T46" s="97">
        <v>4.43</v>
      </c>
      <c r="U46" s="97">
        <v>3.44</v>
      </c>
      <c r="V46" s="97">
        <v>1.12</v>
      </c>
      <c r="W46" s="97">
        <v>0</v>
      </c>
      <c r="X46" s="97">
        <v>0.08</v>
      </c>
      <c r="Y46" s="97">
        <v>0.13</v>
      </c>
      <c r="Z46" s="97">
        <v>0.6</v>
      </c>
      <c r="AA46" s="97">
        <v>0</v>
      </c>
      <c r="AB46" s="97">
        <v>0.24</v>
      </c>
      <c r="AC46" s="98">
        <v>0.02</v>
      </c>
      <c r="AD46" s="98">
        <v>0</v>
      </c>
      <c r="AE46" s="98">
        <v>1.8</v>
      </c>
      <c r="AF46" s="98">
        <v>2.675629767519839</v>
      </c>
      <c r="AG46" s="98">
        <v>0.42</v>
      </c>
      <c r="AH46" s="98">
        <v>0</v>
      </c>
      <c r="AI46" s="139">
        <v>0.38</v>
      </c>
      <c r="AJ46" s="128">
        <v>0.25</v>
      </c>
      <c r="AK46" s="105">
        <v>0.03</v>
      </c>
    </row>
    <row r="47" spans="1:37" ht="15.75">
      <c r="A47" s="103">
        <v>38</v>
      </c>
      <c r="B47" s="101" t="s">
        <v>222</v>
      </c>
      <c r="C47" s="104" t="s">
        <v>223</v>
      </c>
      <c r="D47" s="13">
        <v>1978</v>
      </c>
      <c r="E47" s="16">
        <f t="shared" si="3"/>
        <v>42</v>
      </c>
      <c r="F47" s="20">
        <v>1331.5</v>
      </c>
      <c r="G47" s="20">
        <v>0</v>
      </c>
      <c r="H47" s="20">
        <f t="shared" si="4"/>
        <v>1331.5</v>
      </c>
      <c r="I47" s="162" t="s">
        <v>157</v>
      </c>
      <c r="J47" s="106">
        <v>27.360000000000007</v>
      </c>
      <c r="K47" s="106">
        <v>27.080000000000002</v>
      </c>
      <c r="L47" s="135">
        <f t="shared" si="5"/>
        <v>26.710244369508075</v>
      </c>
      <c r="M47" s="135">
        <f t="shared" si="6"/>
        <v>0.66</v>
      </c>
      <c r="N47" s="97">
        <v>6.69</v>
      </c>
      <c r="O47" s="97">
        <v>0.42</v>
      </c>
      <c r="P47" s="97">
        <v>1.63</v>
      </c>
      <c r="Q47" s="97">
        <v>0</v>
      </c>
      <c r="R47" s="97">
        <v>0.89</v>
      </c>
      <c r="S47" s="97">
        <v>0.71</v>
      </c>
      <c r="T47" s="97">
        <v>5.37</v>
      </c>
      <c r="U47" s="97">
        <v>3.48</v>
      </c>
      <c r="V47" s="97">
        <v>1.16</v>
      </c>
      <c r="W47" s="97">
        <v>0</v>
      </c>
      <c r="X47" s="97">
        <v>0.09</v>
      </c>
      <c r="Y47" s="97">
        <v>0.13</v>
      </c>
      <c r="Z47" s="97">
        <v>0.61</v>
      </c>
      <c r="AA47" s="97">
        <v>0.39</v>
      </c>
      <c r="AB47" s="97">
        <v>0.23</v>
      </c>
      <c r="AC47" s="98">
        <v>0.02</v>
      </c>
      <c r="AD47" s="98">
        <v>0</v>
      </c>
      <c r="AE47" s="98">
        <v>1.8</v>
      </c>
      <c r="AF47" s="98">
        <v>2.6702443695080738</v>
      </c>
      <c r="AG47" s="98">
        <v>0.42</v>
      </c>
      <c r="AH47" s="98">
        <v>0</v>
      </c>
      <c r="AI47" s="139">
        <v>0.38</v>
      </c>
      <c r="AJ47" s="128">
        <v>0.25</v>
      </c>
      <c r="AK47" s="105">
        <v>0.03</v>
      </c>
    </row>
    <row r="48" spans="1:37" ht="15.75">
      <c r="A48" s="103"/>
      <c r="B48" s="101"/>
      <c r="C48" s="104"/>
      <c r="D48" s="22"/>
      <c r="E48" s="22"/>
      <c r="F48" s="69">
        <f>SUM(F17:F47)</f>
        <v>87680.72</v>
      </c>
      <c r="G48" s="69">
        <f>SUM(G17:G47)</f>
        <v>1047.03</v>
      </c>
      <c r="H48" s="69">
        <f>SUM(H17:H47)</f>
        <v>88727.75000000001</v>
      </c>
      <c r="I48" s="162"/>
      <c r="J48" s="106"/>
      <c r="K48" s="106"/>
      <c r="L48" s="135"/>
      <c r="M48" s="135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8"/>
      <c r="AD48" s="98"/>
      <c r="AE48" s="98"/>
      <c r="AF48" s="98"/>
      <c r="AG48" s="98"/>
      <c r="AH48" s="98"/>
      <c r="AI48" s="139"/>
      <c r="AJ48" s="128"/>
      <c r="AK48" s="105"/>
    </row>
    <row r="49" spans="1:37" ht="31.5">
      <c r="A49" s="103"/>
      <c r="B49" s="93" t="s">
        <v>224</v>
      </c>
      <c r="C49" s="107" t="s">
        <v>225</v>
      </c>
      <c r="D49" s="28"/>
      <c r="E49" s="28"/>
      <c r="F49" s="23"/>
      <c r="G49" s="23"/>
      <c r="H49" s="23"/>
      <c r="I49" s="162"/>
      <c r="J49" s="106"/>
      <c r="K49" s="106"/>
      <c r="L49" s="135"/>
      <c r="M49" s="135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8"/>
      <c r="AD49" s="98"/>
      <c r="AE49" s="98"/>
      <c r="AF49" s="98"/>
      <c r="AG49" s="98"/>
      <c r="AH49" s="98"/>
      <c r="AI49" s="139"/>
      <c r="AJ49" s="128"/>
      <c r="AK49" s="105"/>
    </row>
    <row r="50" spans="1:37" ht="15.75">
      <c r="A50" s="103">
        <v>39</v>
      </c>
      <c r="B50" s="101" t="s">
        <v>226</v>
      </c>
      <c r="C50" s="164" t="s">
        <v>227</v>
      </c>
      <c r="D50" s="16">
        <v>1969</v>
      </c>
      <c r="E50" s="16">
        <f>2020-D50</f>
        <v>51</v>
      </c>
      <c r="F50" s="20">
        <v>3311</v>
      </c>
      <c r="G50" s="20">
        <v>329.9</v>
      </c>
      <c r="H50" s="20">
        <f>F50+G50</f>
        <v>3640.9</v>
      </c>
      <c r="I50" s="162" t="s">
        <v>157</v>
      </c>
      <c r="J50" s="106">
        <v>26.680000000000003</v>
      </c>
      <c r="K50" s="106">
        <v>26.660000000000007</v>
      </c>
      <c r="L50" s="135">
        <f>SUM(N50:AH50)</f>
        <v>26.37311017303415</v>
      </c>
      <c r="M50" s="135">
        <f>SUM(AI50:AK50)</f>
        <v>0.32</v>
      </c>
      <c r="N50" s="97">
        <v>7.99</v>
      </c>
      <c r="O50" s="97">
        <v>1.68</v>
      </c>
      <c r="P50" s="97">
        <v>1.84</v>
      </c>
      <c r="Q50" s="97">
        <v>0</v>
      </c>
      <c r="R50" s="97">
        <v>0.89</v>
      </c>
      <c r="S50" s="97">
        <v>0.7</v>
      </c>
      <c r="T50" s="97">
        <v>4.57</v>
      </c>
      <c r="U50" s="97">
        <v>2.62</v>
      </c>
      <c r="V50" s="97">
        <v>0.51</v>
      </c>
      <c r="W50" s="97">
        <v>0</v>
      </c>
      <c r="X50" s="97">
        <v>0.04</v>
      </c>
      <c r="Y50" s="97">
        <v>0.12</v>
      </c>
      <c r="Z50" s="97">
        <v>0.59</v>
      </c>
      <c r="AA50" s="97">
        <v>0.19</v>
      </c>
      <c r="AB50" s="97">
        <v>0.16</v>
      </c>
      <c r="AC50" s="98">
        <v>0.02</v>
      </c>
      <c r="AD50" s="98">
        <v>0</v>
      </c>
      <c r="AE50" s="98">
        <v>1.8</v>
      </c>
      <c r="AF50" s="98">
        <v>2.23311017303414</v>
      </c>
      <c r="AG50" s="98">
        <v>0.42</v>
      </c>
      <c r="AH50" s="98">
        <v>0</v>
      </c>
      <c r="AI50" s="139">
        <v>0.3</v>
      </c>
      <c r="AJ50" s="193">
        <v>0</v>
      </c>
      <c r="AK50" s="105">
        <v>0.02</v>
      </c>
    </row>
    <row r="51" spans="1:37" ht="15.75">
      <c r="A51" s="108"/>
      <c r="B51" s="109">
        <v>5</v>
      </c>
      <c r="C51" s="102"/>
      <c r="D51" s="22"/>
      <c r="E51" s="22"/>
      <c r="F51" s="23">
        <f>SUM(F50:F50)</f>
        <v>3311</v>
      </c>
      <c r="G51" s="23">
        <f>SUM(G50:G50)</f>
        <v>329.9</v>
      </c>
      <c r="H51" s="23">
        <f>SUM(H50:H50)</f>
        <v>3640.9</v>
      </c>
      <c r="I51" s="163"/>
      <c r="J51" s="106"/>
      <c r="K51" s="106"/>
      <c r="L51" s="135"/>
      <c r="M51" s="135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8"/>
      <c r="AE51" s="98"/>
      <c r="AF51" s="98"/>
      <c r="AG51" s="98"/>
      <c r="AH51" s="98"/>
      <c r="AI51" s="140"/>
      <c r="AJ51" s="194"/>
      <c r="AK51" s="110"/>
    </row>
    <row r="52" spans="1:37" ht="57">
      <c r="A52" s="111"/>
      <c r="B52" s="112" t="s">
        <v>229</v>
      </c>
      <c r="C52" s="102" t="s">
        <v>228</v>
      </c>
      <c r="D52" s="28"/>
      <c r="E52" s="16"/>
      <c r="F52" s="22"/>
      <c r="G52" s="22"/>
      <c r="H52" s="50"/>
      <c r="I52" s="162"/>
      <c r="J52" s="106"/>
      <c r="K52" s="106"/>
      <c r="L52" s="135"/>
      <c r="M52" s="135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8"/>
      <c r="AD52" s="98"/>
      <c r="AE52" s="98"/>
      <c r="AF52" s="98"/>
      <c r="AG52" s="98"/>
      <c r="AH52" s="98"/>
      <c r="AI52" s="139"/>
      <c r="AJ52" s="142"/>
      <c r="AK52" s="97"/>
    </row>
    <row r="53" spans="1:37" ht="15.75">
      <c r="A53" s="111">
        <v>40</v>
      </c>
      <c r="B53" s="112" t="s">
        <v>232</v>
      </c>
      <c r="C53" s="104" t="s">
        <v>233</v>
      </c>
      <c r="D53" s="16">
        <v>1957</v>
      </c>
      <c r="E53" s="16">
        <f>2020-D53</f>
        <v>63</v>
      </c>
      <c r="F53" s="75">
        <v>428.7</v>
      </c>
      <c r="G53" s="20">
        <v>0</v>
      </c>
      <c r="H53" s="50">
        <f>G53+F53</f>
        <v>428.7</v>
      </c>
      <c r="I53" s="162" t="s">
        <v>157</v>
      </c>
      <c r="J53" s="106">
        <v>21.740000000000002</v>
      </c>
      <c r="K53" s="106">
        <v>21.740000000000006</v>
      </c>
      <c r="L53" s="135">
        <f>SUM(N53:AH53)</f>
        <v>21.32737049685095</v>
      </c>
      <c r="M53" s="135">
        <f>SUM(AI53:AK53)</f>
        <v>0.43</v>
      </c>
      <c r="N53" s="97">
        <v>5.38</v>
      </c>
      <c r="O53" s="97">
        <v>0.94</v>
      </c>
      <c r="P53" s="97">
        <v>2.06</v>
      </c>
      <c r="Q53" s="97">
        <v>0</v>
      </c>
      <c r="R53" s="97">
        <v>0.89</v>
      </c>
      <c r="S53" s="97">
        <v>0.85</v>
      </c>
      <c r="T53" s="97">
        <v>4.69</v>
      </c>
      <c r="U53" s="97">
        <v>0</v>
      </c>
      <c r="V53" s="97">
        <v>0.54</v>
      </c>
      <c r="W53" s="97">
        <v>0</v>
      </c>
      <c r="X53" s="97">
        <v>0.12</v>
      </c>
      <c r="Y53" s="97">
        <v>0.12</v>
      </c>
      <c r="Z53" s="97">
        <v>0.6</v>
      </c>
      <c r="AA53" s="97">
        <v>0.53</v>
      </c>
      <c r="AB53" s="97">
        <v>0.03</v>
      </c>
      <c r="AC53" s="98">
        <v>0.02</v>
      </c>
      <c r="AD53" s="98">
        <v>0</v>
      </c>
      <c r="AE53" s="98">
        <v>1.8</v>
      </c>
      <c r="AF53" s="98">
        <v>2.337370496850945</v>
      </c>
      <c r="AG53" s="98">
        <v>0.42</v>
      </c>
      <c r="AH53" s="98">
        <v>0</v>
      </c>
      <c r="AI53" s="139">
        <v>0.43</v>
      </c>
      <c r="AJ53" s="142">
        <v>0</v>
      </c>
      <c r="AK53" s="97">
        <v>0</v>
      </c>
    </row>
    <row r="54" spans="1:37" ht="15.75">
      <c r="A54" s="111">
        <v>41</v>
      </c>
      <c r="B54" s="112" t="s">
        <v>234</v>
      </c>
      <c r="C54" s="104" t="s">
        <v>235</v>
      </c>
      <c r="D54" s="16">
        <v>1957</v>
      </c>
      <c r="E54" s="16">
        <f>2020-D54</f>
        <v>63</v>
      </c>
      <c r="F54" s="75">
        <v>422.9</v>
      </c>
      <c r="G54" s="20">
        <v>0</v>
      </c>
      <c r="H54" s="50">
        <f>G54+F54</f>
        <v>422.9</v>
      </c>
      <c r="I54" s="162" t="s">
        <v>157</v>
      </c>
      <c r="J54" s="106">
        <v>21.740000000000002</v>
      </c>
      <c r="K54" s="106">
        <v>21.740000000000002</v>
      </c>
      <c r="L54" s="135">
        <f>SUM(N54:AH54)</f>
        <v>21.358728049184208</v>
      </c>
      <c r="M54" s="135">
        <f>SUM(AI54:AK54)</f>
        <v>0.39</v>
      </c>
      <c r="N54" s="97">
        <v>5.42</v>
      </c>
      <c r="O54" s="97">
        <v>0.96</v>
      </c>
      <c r="P54" s="97">
        <v>2.09</v>
      </c>
      <c r="Q54" s="97">
        <v>0</v>
      </c>
      <c r="R54" s="97">
        <v>0.89</v>
      </c>
      <c r="S54" s="97">
        <v>0.85</v>
      </c>
      <c r="T54" s="97">
        <v>4.62</v>
      </c>
      <c r="U54" s="97">
        <v>0</v>
      </c>
      <c r="V54" s="97">
        <v>0.53</v>
      </c>
      <c r="W54" s="97">
        <v>0</v>
      </c>
      <c r="X54" s="97">
        <v>0.14</v>
      </c>
      <c r="Y54" s="97">
        <v>0.12</v>
      </c>
      <c r="Z54" s="97">
        <v>0.6</v>
      </c>
      <c r="AA54" s="97">
        <v>0.53</v>
      </c>
      <c r="AB54" s="97">
        <v>0.03</v>
      </c>
      <c r="AC54" s="98">
        <v>0.02</v>
      </c>
      <c r="AD54" s="98">
        <v>0</v>
      </c>
      <c r="AE54" s="98">
        <v>1.8</v>
      </c>
      <c r="AF54" s="98">
        <v>2.3387280491842044</v>
      </c>
      <c r="AG54" s="98">
        <v>0.42</v>
      </c>
      <c r="AH54" s="98">
        <v>0</v>
      </c>
      <c r="AI54" s="139">
        <v>0.39</v>
      </c>
      <c r="AJ54" s="142">
        <v>0</v>
      </c>
      <c r="AK54" s="97">
        <v>0</v>
      </c>
    </row>
    <row r="55" spans="1:37" ht="15.75">
      <c r="A55" s="111">
        <v>42</v>
      </c>
      <c r="B55" s="112" t="s">
        <v>230</v>
      </c>
      <c r="C55" s="164" t="s">
        <v>231</v>
      </c>
      <c r="D55" s="48">
        <v>1962</v>
      </c>
      <c r="E55" s="16">
        <f>2020-D55</f>
        <v>58</v>
      </c>
      <c r="F55" s="75">
        <v>632.1</v>
      </c>
      <c r="G55" s="20">
        <v>0</v>
      </c>
      <c r="H55" s="50">
        <f>G55+F55</f>
        <v>632.1</v>
      </c>
      <c r="I55" s="162" t="s">
        <v>157</v>
      </c>
      <c r="J55" s="106">
        <v>21.710000000000004</v>
      </c>
      <c r="K55" s="106">
        <v>21.71</v>
      </c>
      <c r="L55" s="135">
        <f>SUM(N55:AH55)</f>
        <v>21.41157405790223</v>
      </c>
      <c r="M55" s="135">
        <f>SUM(AI55:AK55)</f>
        <v>0.31</v>
      </c>
      <c r="N55" s="97">
        <v>5.31</v>
      </c>
      <c r="O55" s="97">
        <v>1.08</v>
      </c>
      <c r="P55" s="97">
        <v>2.21</v>
      </c>
      <c r="Q55" s="97">
        <v>0</v>
      </c>
      <c r="R55" s="97">
        <v>0.89</v>
      </c>
      <c r="S55" s="97">
        <v>0.84</v>
      </c>
      <c r="T55" s="97">
        <v>4.62</v>
      </c>
      <c r="U55" s="97">
        <v>0</v>
      </c>
      <c r="V55" s="97">
        <v>0.54</v>
      </c>
      <c r="W55" s="97">
        <v>0</v>
      </c>
      <c r="X55" s="97">
        <v>0.06</v>
      </c>
      <c r="Y55" s="97">
        <v>0.16</v>
      </c>
      <c r="Z55" s="97">
        <v>0.4</v>
      </c>
      <c r="AA55" s="97">
        <v>0.65</v>
      </c>
      <c r="AB55" s="97">
        <v>0.06</v>
      </c>
      <c r="AC55" s="98">
        <v>0.02</v>
      </c>
      <c r="AD55" s="98">
        <v>0</v>
      </c>
      <c r="AE55" s="98">
        <v>1.8</v>
      </c>
      <c r="AF55" s="98">
        <v>2.351574057902231</v>
      </c>
      <c r="AG55" s="98">
        <v>0.42</v>
      </c>
      <c r="AH55" s="98">
        <v>0</v>
      </c>
      <c r="AI55" s="139">
        <v>0.31</v>
      </c>
      <c r="AJ55" s="142">
        <v>0</v>
      </c>
      <c r="AK55" s="97">
        <v>0</v>
      </c>
    </row>
    <row r="56" spans="1:37" ht="15.75">
      <c r="A56" s="111"/>
      <c r="B56" s="112"/>
      <c r="C56" s="104"/>
      <c r="D56" s="48"/>
      <c r="E56" s="16"/>
      <c r="F56" s="68">
        <f>SUM(F53:F55)</f>
        <v>1483.6999999999998</v>
      </c>
      <c r="G56" s="68">
        <f>SUM(G53:G55)</f>
        <v>0</v>
      </c>
      <c r="H56" s="68">
        <f>SUM(H53:H55)</f>
        <v>1483.6999999999998</v>
      </c>
      <c r="I56" s="162"/>
      <c r="J56" s="106"/>
      <c r="K56" s="106"/>
      <c r="L56" s="135"/>
      <c r="M56" s="135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8"/>
      <c r="AD56" s="98"/>
      <c r="AE56" s="98"/>
      <c r="AF56" s="98"/>
      <c r="AG56" s="98"/>
      <c r="AH56" s="98"/>
      <c r="AI56" s="139"/>
      <c r="AJ56" s="142"/>
      <c r="AK56" s="97"/>
    </row>
    <row r="57" spans="1:37" ht="31.5">
      <c r="A57" s="111"/>
      <c r="B57" s="113" t="s">
        <v>236</v>
      </c>
      <c r="C57" s="107" t="s">
        <v>225</v>
      </c>
      <c r="D57" s="48"/>
      <c r="E57" s="16"/>
      <c r="F57" s="50"/>
      <c r="G57" s="50"/>
      <c r="H57" s="50"/>
      <c r="I57" s="162"/>
      <c r="J57" s="106"/>
      <c r="K57" s="106"/>
      <c r="L57" s="135"/>
      <c r="M57" s="135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8"/>
      <c r="AD57" s="98"/>
      <c r="AE57" s="98"/>
      <c r="AF57" s="98"/>
      <c r="AG57" s="98"/>
      <c r="AH57" s="98"/>
      <c r="AI57" s="139"/>
      <c r="AJ57" s="142"/>
      <c r="AK57" s="97"/>
    </row>
    <row r="58" spans="1:37" ht="15.75">
      <c r="A58" s="111">
        <v>43</v>
      </c>
      <c r="B58" s="112" t="s">
        <v>239</v>
      </c>
      <c r="C58" s="104" t="s">
        <v>240</v>
      </c>
      <c r="D58" s="16">
        <v>1969</v>
      </c>
      <c r="E58" s="16">
        <f>2020-D58</f>
        <v>51</v>
      </c>
      <c r="F58" s="75">
        <v>719</v>
      </c>
      <c r="G58" s="20">
        <v>0</v>
      </c>
      <c r="H58" s="50">
        <f>G58+F58</f>
        <v>719</v>
      </c>
      <c r="I58" s="162" t="s">
        <v>157</v>
      </c>
      <c r="J58" s="106">
        <v>21.720000000000002</v>
      </c>
      <c r="K58" s="106">
        <v>21.720000000000002</v>
      </c>
      <c r="L58" s="135">
        <f>SUM(N58:AH58)</f>
        <v>21.39286959805285</v>
      </c>
      <c r="M58" s="135">
        <f>SUM(AI58:AK58)</f>
        <v>0.34</v>
      </c>
      <c r="N58" s="97">
        <v>4.74</v>
      </c>
      <c r="O58" s="97">
        <v>1.62</v>
      </c>
      <c r="P58" s="97">
        <v>2.36</v>
      </c>
      <c r="Q58" s="97">
        <v>0</v>
      </c>
      <c r="R58" s="97">
        <v>0.89</v>
      </c>
      <c r="S58" s="97">
        <v>0.82</v>
      </c>
      <c r="T58" s="97">
        <v>4.3</v>
      </c>
      <c r="U58" s="97">
        <v>0</v>
      </c>
      <c r="V58" s="97">
        <v>0.86</v>
      </c>
      <c r="W58" s="97">
        <v>0</v>
      </c>
      <c r="X58" s="97">
        <v>0.1</v>
      </c>
      <c r="Y58" s="97">
        <v>0.14</v>
      </c>
      <c r="Z58" s="97">
        <v>0.53</v>
      </c>
      <c r="AA58" s="97">
        <v>0.53</v>
      </c>
      <c r="AB58" s="97">
        <v>0.31</v>
      </c>
      <c r="AC58" s="98">
        <v>0.02</v>
      </c>
      <c r="AD58" s="98">
        <v>0</v>
      </c>
      <c r="AE58" s="98">
        <v>1.8</v>
      </c>
      <c r="AF58" s="98">
        <v>1.9528695980528512</v>
      </c>
      <c r="AG58" s="98">
        <v>0.42</v>
      </c>
      <c r="AH58" s="98">
        <v>0</v>
      </c>
      <c r="AI58" s="139">
        <v>0.34</v>
      </c>
      <c r="AJ58" s="142">
        <v>0</v>
      </c>
      <c r="AK58" s="97">
        <v>0</v>
      </c>
    </row>
    <row r="59" spans="1:37" ht="30">
      <c r="A59" s="111">
        <v>44</v>
      </c>
      <c r="B59" s="112" t="s">
        <v>237</v>
      </c>
      <c r="C59" s="164" t="s">
        <v>238</v>
      </c>
      <c r="D59" s="48">
        <v>1961</v>
      </c>
      <c r="E59" s="16">
        <f>2020-D59</f>
        <v>59</v>
      </c>
      <c r="F59" s="75">
        <v>314.11</v>
      </c>
      <c r="G59" s="20">
        <v>0</v>
      </c>
      <c r="H59" s="50">
        <f>G59+F59</f>
        <v>314.11</v>
      </c>
      <c r="I59" s="162" t="s">
        <v>157</v>
      </c>
      <c r="J59" s="106">
        <v>22.38</v>
      </c>
      <c r="K59" s="106">
        <v>22.38</v>
      </c>
      <c r="L59" s="135">
        <f>SUM(N59:AH59)</f>
        <v>21.80936416541976</v>
      </c>
      <c r="M59" s="135">
        <f>SUM(AI59:AK59)</f>
        <v>0.59</v>
      </c>
      <c r="N59" s="97">
        <v>3.98</v>
      </c>
      <c r="O59" s="97">
        <v>0</v>
      </c>
      <c r="P59" s="97">
        <v>2.37</v>
      </c>
      <c r="Q59" s="97">
        <v>0</v>
      </c>
      <c r="R59" s="97">
        <v>0.89</v>
      </c>
      <c r="S59" s="97">
        <v>0.83</v>
      </c>
      <c r="T59" s="97">
        <v>3.28</v>
      </c>
      <c r="U59" s="97">
        <v>0</v>
      </c>
      <c r="V59" s="97">
        <v>3.94</v>
      </c>
      <c r="W59" s="97">
        <v>0</v>
      </c>
      <c r="X59" s="97">
        <v>0.74</v>
      </c>
      <c r="Y59" s="97">
        <v>0.16</v>
      </c>
      <c r="Z59" s="97">
        <v>0.59</v>
      </c>
      <c r="AA59" s="97">
        <v>0.53</v>
      </c>
      <c r="AB59" s="97">
        <v>0.34</v>
      </c>
      <c r="AC59" s="98">
        <v>0.02</v>
      </c>
      <c r="AD59" s="98">
        <v>0</v>
      </c>
      <c r="AE59" s="98">
        <v>1.8</v>
      </c>
      <c r="AF59" s="98">
        <v>1.9193641654197573</v>
      </c>
      <c r="AG59" s="98">
        <v>0.42</v>
      </c>
      <c r="AH59" s="98">
        <v>0</v>
      </c>
      <c r="AI59" s="139">
        <v>0.59</v>
      </c>
      <c r="AJ59" s="142">
        <v>0</v>
      </c>
      <c r="AK59" s="97">
        <v>0</v>
      </c>
    </row>
    <row r="60" spans="1:37" ht="15">
      <c r="A60" s="114"/>
      <c r="B60" s="114"/>
      <c r="C60" s="114"/>
      <c r="D60" s="48"/>
      <c r="E60" s="47"/>
      <c r="F60" s="68">
        <f>SUM(F58:F59)</f>
        <v>1033.1100000000001</v>
      </c>
      <c r="G60" s="68">
        <f>SUM(G58:G59)</f>
        <v>0</v>
      </c>
      <c r="H60" s="68">
        <f>SUM(H58:H59)</f>
        <v>1033.1100000000001</v>
      </c>
      <c r="I60" s="114"/>
      <c r="J60" s="100"/>
      <c r="K60" s="100"/>
      <c r="L60" s="136"/>
      <c r="M60" s="136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25"/>
      <c r="AF60" s="100"/>
      <c r="AG60" s="114"/>
      <c r="AH60" s="114"/>
      <c r="AI60" s="141"/>
      <c r="AJ60" s="129"/>
      <c r="AK60" s="114"/>
    </row>
    <row r="61" spans="1:37" ht="15.75">
      <c r="A61" s="114"/>
      <c r="B61" s="114"/>
      <c r="C61" s="114"/>
      <c r="D61" s="56"/>
      <c r="E61" s="22"/>
      <c r="F61" s="29">
        <f>SUM(F14,F48,F51,F56,F60)</f>
        <v>121249.38</v>
      </c>
      <c r="G61" s="29">
        <f>SUM(G14,G48,G51,G56,G60)</f>
        <v>1633.63</v>
      </c>
      <c r="H61" s="29">
        <f>SUM(H14,H48,H51,H56,H60)</f>
        <v>122883.01000000001</v>
      </c>
      <c r="I61" s="78"/>
      <c r="J61" s="115"/>
      <c r="K61" s="115"/>
      <c r="L61" s="115"/>
      <c r="M61" s="115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116"/>
      <c r="Y61" s="116"/>
      <c r="Z61" s="116"/>
      <c r="AA61" s="116"/>
      <c r="AB61" s="116"/>
      <c r="AC61" s="116"/>
      <c r="AD61" s="78"/>
      <c r="AF61" s="78"/>
      <c r="AG61" s="78"/>
      <c r="AH61" s="78"/>
      <c r="AI61" s="78"/>
      <c r="AJ61" s="78"/>
      <c r="AK61" s="78"/>
    </row>
    <row r="62" spans="1:37" ht="18.75">
      <c r="A62" s="78"/>
      <c r="B62" s="78"/>
      <c r="C62" s="118"/>
      <c r="D62" s="61"/>
      <c r="E62" s="65"/>
      <c r="F62" s="62"/>
      <c r="G62" s="62"/>
      <c r="H62" s="62"/>
      <c r="I62" s="118"/>
      <c r="J62" s="119"/>
      <c r="K62" s="120"/>
      <c r="L62" s="120"/>
      <c r="M62" s="120"/>
      <c r="N62" s="120"/>
      <c r="O62" s="160"/>
      <c r="P62" s="160"/>
      <c r="Q62" s="160"/>
      <c r="R62" s="160"/>
      <c r="S62" s="160"/>
      <c r="T62" s="121"/>
      <c r="U62" s="121"/>
      <c r="V62" s="160"/>
      <c r="W62" s="78"/>
      <c r="X62" s="116"/>
      <c r="Y62" s="116"/>
      <c r="Z62" s="116"/>
      <c r="AA62" s="116"/>
      <c r="AB62" s="116"/>
      <c r="AC62" s="116"/>
      <c r="AD62" s="78"/>
      <c r="AF62" s="78"/>
      <c r="AG62" s="78"/>
      <c r="AH62" s="78"/>
      <c r="AI62" s="78"/>
      <c r="AJ62" s="78"/>
      <c r="AK62" s="78"/>
    </row>
    <row r="63" spans="1:37" ht="18.75">
      <c r="A63" s="78"/>
      <c r="B63" s="78"/>
      <c r="C63" s="119"/>
      <c r="D63" s="35"/>
      <c r="E63" s="35"/>
      <c r="F63" s="34"/>
      <c r="G63" s="34"/>
      <c r="H63" s="34"/>
      <c r="I63" s="119"/>
      <c r="J63" s="122"/>
      <c r="K63" s="123"/>
      <c r="L63" s="123"/>
      <c r="M63" s="123"/>
      <c r="N63" s="123"/>
      <c r="O63" s="121"/>
      <c r="P63" s="121"/>
      <c r="Q63" s="121"/>
      <c r="R63" s="121"/>
      <c r="S63" s="121"/>
      <c r="T63" s="180"/>
      <c r="U63" s="181"/>
      <c r="V63" s="181"/>
      <c r="W63" s="78"/>
      <c r="X63" s="116"/>
      <c r="Y63" s="116"/>
      <c r="Z63" s="116"/>
      <c r="AA63" s="116"/>
      <c r="AB63" s="116"/>
      <c r="AC63" s="116"/>
      <c r="AD63" s="78"/>
      <c r="AF63" s="78"/>
      <c r="AG63" s="78"/>
      <c r="AH63" s="78"/>
      <c r="AI63" s="78"/>
      <c r="AJ63" s="78"/>
      <c r="AK63" s="78"/>
    </row>
    <row r="64" spans="1:37" ht="15.75">
      <c r="A64" s="78"/>
      <c r="B64" s="78"/>
      <c r="C64" s="78"/>
      <c r="D64" s="35"/>
      <c r="E64" s="179"/>
      <c r="F64" s="179"/>
      <c r="G64" s="179"/>
      <c r="H64" s="179"/>
      <c r="I64" s="78"/>
      <c r="J64" s="115"/>
      <c r="K64" s="115"/>
      <c r="L64" s="115"/>
      <c r="M64" s="115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116"/>
      <c r="Y64" s="116"/>
      <c r="Z64" s="116"/>
      <c r="AA64" s="116"/>
      <c r="AB64" s="116"/>
      <c r="AC64" s="116"/>
      <c r="AD64" s="78"/>
      <c r="AF64" s="78"/>
      <c r="AG64" s="78"/>
      <c r="AH64" s="78"/>
      <c r="AI64" s="78"/>
      <c r="AJ64" s="78"/>
      <c r="AK64" s="78"/>
    </row>
    <row r="65" spans="1:37" ht="15">
      <c r="A65" s="78"/>
      <c r="B65" s="78"/>
      <c r="C65" s="78"/>
      <c r="I65" s="78"/>
      <c r="J65" s="115"/>
      <c r="K65" s="115"/>
      <c r="L65" s="115"/>
      <c r="M65" s="115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116"/>
      <c r="Y65" s="116"/>
      <c r="Z65" s="116"/>
      <c r="AA65" s="116"/>
      <c r="AB65" s="116"/>
      <c r="AC65" s="116"/>
      <c r="AD65" s="78"/>
      <c r="AF65" s="78"/>
      <c r="AG65" s="78"/>
      <c r="AH65" s="78"/>
      <c r="AI65" s="78"/>
      <c r="AJ65" s="78"/>
      <c r="AK65" s="78"/>
    </row>
    <row r="66" spans="1:37" ht="15">
      <c r="A66" s="78"/>
      <c r="B66" s="78"/>
      <c r="C66" s="78"/>
      <c r="I66" s="78"/>
      <c r="J66" s="115"/>
      <c r="K66" s="115"/>
      <c r="L66" s="115"/>
      <c r="M66" s="115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116"/>
      <c r="Y66" s="116"/>
      <c r="Z66" s="116"/>
      <c r="AA66" s="116"/>
      <c r="AB66" s="116"/>
      <c r="AC66" s="116"/>
      <c r="AD66" s="78"/>
      <c r="AF66" s="78"/>
      <c r="AG66" s="78"/>
      <c r="AH66" s="78"/>
      <c r="AI66" s="78"/>
      <c r="AJ66" s="78"/>
      <c r="AK66" s="78"/>
    </row>
    <row r="67" spans="1:37" ht="15">
      <c r="A67" s="78"/>
      <c r="B67" s="78"/>
      <c r="C67" s="78"/>
      <c r="I67" s="78"/>
      <c r="J67" s="115"/>
      <c r="K67" s="115"/>
      <c r="L67" s="115"/>
      <c r="M67" s="115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116"/>
      <c r="Y67" s="116"/>
      <c r="Z67" s="116"/>
      <c r="AA67" s="116"/>
      <c r="AB67" s="116"/>
      <c r="AC67" s="116"/>
      <c r="AD67" s="78"/>
      <c r="AF67" s="78"/>
      <c r="AG67" s="78"/>
      <c r="AH67" s="78"/>
      <c r="AI67" s="78"/>
      <c r="AJ67" s="78"/>
      <c r="AK67" s="78"/>
    </row>
    <row r="68" spans="1:37" ht="15">
      <c r="A68" s="78"/>
      <c r="B68" s="78"/>
      <c r="C68" s="78"/>
      <c r="F68" s="34"/>
      <c r="G68" s="34"/>
      <c r="H68" s="34"/>
      <c r="I68" s="78"/>
      <c r="J68" s="115"/>
      <c r="K68" s="115"/>
      <c r="L68" s="115"/>
      <c r="M68" s="115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116"/>
      <c r="Y68" s="116"/>
      <c r="Z68" s="116"/>
      <c r="AA68" s="116"/>
      <c r="AB68" s="116"/>
      <c r="AC68" s="116"/>
      <c r="AD68" s="78"/>
      <c r="AF68" s="78"/>
      <c r="AG68" s="78"/>
      <c r="AH68" s="78"/>
      <c r="AI68" s="78"/>
      <c r="AJ68" s="78"/>
      <c r="AK68" s="78"/>
    </row>
    <row r="69" spans="1:37" ht="15">
      <c r="A69" s="78"/>
      <c r="B69" s="78"/>
      <c r="C69" s="78"/>
      <c r="I69" s="78"/>
      <c r="J69" s="115"/>
      <c r="K69" s="115"/>
      <c r="L69" s="115"/>
      <c r="M69" s="115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116"/>
      <c r="Y69" s="116"/>
      <c r="Z69" s="116"/>
      <c r="AA69" s="116"/>
      <c r="AB69" s="116"/>
      <c r="AC69" s="116"/>
      <c r="AD69" s="78"/>
      <c r="AF69" s="78"/>
      <c r="AG69" s="78"/>
      <c r="AH69" s="78"/>
      <c r="AI69" s="78"/>
      <c r="AJ69" s="78"/>
      <c r="AK69" s="78"/>
    </row>
    <row r="70" spans="1:37" ht="15">
      <c r="A70" s="78"/>
      <c r="B70" s="78"/>
      <c r="C70" s="78"/>
      <c r="I70" s="78"/>
      <c r="J70" s="115"/>
      <c r="K70" s="115"/>
      <c r="L70" s="115"/>
      <c r="M70" s="115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116"/>
      <c r="Y70" s="116"/>
      <c r="Z70" s="116"/>
      <c r="AA70" s="116"/>
      <c r="AB70" s="116"/>
      <c r="AC70" s="116"/>
      <c r="AD70" s="78"/>
      <c r="AF70" s="78"/>
      <c r="AG70" s="78"/>
      <c r="AH70" s="78"/>
      <c r="AI70" s="78"/>
      <c r="AJ70" s="78"/>
      <c r="AK70" s="78"/>
    </row>
    <row r="71" spans="1:37" ht="15">
      <c r="A71" s="78"/>
      <c r="B71" s="78"/>
      <c r="C71" s="78"/>
      <c r="I71" s="78"/>
      <c r="J71" s="115"/>
      <c r="K71" s="115"/>
      <c r="L71" s="115"/>
      <c r="M71" s="115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116"/>
      <c r="Y71" s="116"/>
      <c r="Z71" s="116"/>
      <c r="AA71" s="116"/>
      <c r="AB71" s="116"/>
      <c r="AC71" s="116"/>
      <c r="AD71" s="78"/>
      <c r="AF71" s="78"/>
      <c r="AG71" s="78"/>
      <c r="AH71" s="78"/>
      <c r="AI71" s="78"/>
      <c r="AJ71" s="78"/>
      <c r="AK71" s="78"/>
    </row>
    <row r="72" spans="1:37" ht="15">
      <c r="A72" s="78"/>
      <c r="B72" s="78"/>
      <c r="C72" s="78"/>
      <c r="I72" s="78"/>
      <c r="J72" s="115"/>
      <c r="K72" s="115"/>
      <c r="L72" s="115"/>
      <c r="M72" s="115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116"/>
      <c r="Y72" s="116"/>
      <c r="Z72" s="116"/>
      <c r="AA72" s="116"/>
      <c r="AB72" s="116"/>
      <c r="AC72" s="116"/>
      <c r="AD72" s="78"/>
      <c r="AF72" s="78"/>
      <c r="AG72" s="78"/>
      <c r="AH72" s="78"/>
      <c r="AI72" s="78"/>
      <c r="AJ72" s="78"/>
      <c r="AK72" s="78"/>
    </row>
    <row r="73" spans="1:37" ht="15">
      <c r="A73" s="78"/>
      <c r="B73" s="78"/>
      <c r="C73" s="78"/>
      <c r="I73" s="78"/>
      <c r="J73" s="115"/>
      <c r="K73" s="115"/>
      <c r="L73" s="115"/>
      <c r="M73" s="115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116"/>
      <c r="Y73" s="116"/>
      <c r="Z73" s="116"/>
      <c r="AA73" s="116"/>
      <c r="AB73" s="116"/>
      <c r="AC73" s="116"/>
      <c r="AD73" s="78"/>
      <c r="AF73" s="78"/>
      <c r="AG73" s="78"/>
      <c r="AH73" s="78"/>
      <c r="AI73" s="78"/>
      <c r="AJ73" s="78"/>
      <c r="AK73" s="78"/>
    </row>
    <row r="74" spans="1:37" ht="15">
      <c r="A74" s="78"/>
      <c r="B74" s="78"/>
      <c r="C74" s="78"/>
      <c r="I74" s="78"/>
      <c r="J74" s="115"/>
      <c r="K74" s="115"/>
      <c r="L74" s="115"/>
      <c r="M74" s="115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116"/>
      <c r="Y74" s="116"/>
      <c r="Z74" s="116"/>
      <c r="AA74" s="116"/>
      <c r="AB74" s="116"/>
      <c r="AC74" s="116"/>
      <c r="AD74" s="78"/>
      <c r="AF74" s="78"/>
      <c r="AG74" s="78"/>
      <c r="AH74" s="78"/>
      <c r="AI74" s="78"/>
      <c r="AJ74" s="78"/>
      <c r="AK74" s="78"/>
    </row>
    <row r="75" spans="1:37" ht="15">
      <c r="A75" s="78"/>
      <c r="B75" s="78"/>
      <c r="C75" s="78"/>
      <c r="I75" s="78"/>
      <c r="J75" s="115"/>
      <c r="K75" s="115"/>
      <c r="L75" s="115"/>
      <c r="M75" s="115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116"/>
      <c r="Y75" s="116"/>
      <c r="Z75" s="116"/>
      <c r="AA75" s="116"/>
      <c r="AB75" s="116"/>
      <c r="AC75" s="116"/>
      <c r="AD75" s="78"/>
      <c r="AF75" s="78"/>
      <c r="AG75" s="78"/>
      <c r="AH75" s="78"/>
      <c r="AI75" s="78"/>
      <c r="AJ75" s="78"/>
      <c r="AK75" s="78"/>
    </row>
    <row r="76" spans="1:37" ht="15">
      <c r="A76" s="78"/>
      <c r="B76" s="78"/>
      <c r="C76" s="78"/>
      <c r="I76" s="78"/>
      <c r="J76" s="115"/>
      <c r="K76" s="115"/>
      <c r="L76" s="115"/>
      <c r="M76" s="115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116"/>
      <c r="Y76" s="116"/>
      <c r="Z76" s="116"/>
      <c r="AA76" s="116"/>
      <c r="AB76" s="116"/>
      <c r="AC76" s="116"/>
      <c r="AD76" s="78"/>
      <c r="AF76" s="78"/>
      <c r="AG76" s="78"/>
      <c r="AH76" s="78"/>
      <c r="AI76" s="78"/>
      <c r="AJ76" s="78"/>
      <c r="AK76" s="78"/>
    </row>
    <row r="77" spans="1:37" ht="15">
      <c r="A77" s="78"/>
      <c r="B77" s="78"/>
      <c r="C77" s="78"/>
      <c r="I77" s="78"/>
      <c r="J77" s="115"/>
      <c r="K77" s="115"/>
      <c r="L77" s="115"/>
      <c r="M77" s="115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116"/>
      <c r="Y77" s="116"/>
      <c r="Z77" s="116"/>
      <c r="AA77" s="116"/>
      <c r="AB77" s="116"/>
      <c r="AC77" s="116"/>
      <c r="AD77" s="78"/>
      <c r="AF77" s="78"/>
      <c r="AG77" s="78"/>
      <c r="AH77" s="78"/>
      <c r="AI77" s="78"/>
      <c r="AJ77" s="78"/>
      <c r="AK77" s="78"/>
    </row>
    <row r="78" spans="1:37" ht="15">
      <c r="A78" s="78"/>
      <c r="B78" s="78"/>
      <c r="C78" s="78"/>
      <c r="I78" s="78"/>
      <c r="J78" s="115"/>
      <c r="K78" s="115"/>
      <c r="L78" s="115"/>
      <c r="M78" s="115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116"/>
      <c r="Y78" s="116"/>
      <c r="Z78" s="116"/>
      <c r="AA78" s="116"/>
      <c r="AB78" s="116"/>
      <c r="AC78" s="116"/>
      <c r="AD78" s="78"/>
      <c r="AF78" s="78"/>
      <c r="AG78" s="78"/>
      <c r="AH78" s="78"/>
      <c r="AI78" s="78"/>
      <c r="AJ78" s="78"/>
      <c r="AK78" s="78"/>
    </row>
    <row r="79" spans="1:37" ht="15">
      <c r="A79" s="78"/>
      <c r="B79" s="78"/>
      <c r="C79" s="78"/>
      <c r="I79" s="78"/>
      <c r="J79" s="115"/>
      <c r="K79" s="115"/>
      <c r="L79" s="115"/>
      <c r="M79" s="115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116"/>
      <c r="Y79" s="116"/>
      <c r="Z79" s="116"/>
      <c r="AA79" s="116"/>
      <c r="AB79" s="116"/>
      <c r="AC79" s="116"/>
      <c r="AD79" s="78"/>
      <c r="AF79" s="78"/>
      <c r="AG79" s="78"/>
      <c r="AH79" s="78"/>
      <c r="AI79" s="78"/>
      <c r="AJ79" s="78"/>
      <c r="AK79" s="78"/>
    </row>
    <row r="80" spans="1:37" ht="15">
      <c r="A80" s="78"/>
      <c r="B80" s="78"/>
      <c r="C80" s="78"/>
      <c r="I80" s="78"/>
      <c r="J80" s="115"/>
      <c r="K80" s="115"/>
      <c r="L80" s="115"/>
      <c r="M80" s="115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116"/>
      <c r="Y80" s="116"/>
      <c r="Z80" s="116"/>
      <c r="AA80" s="116"/>
      <c r="AB80" s="116"/>
      <c r="AC80" s="116"/>
      <c r="AD80" s="78"/>
      <c r="AF80" s="78"/>
      <c r="AG80" s="78"/>
      <c r="AH80" s="78"/>
      <c r="AI80" s="78"/>
      <c r="AJ80" s="78"/>
      <c r="AK80" s="78"/>
    </row>
    <row r="81" spans="1:37" ht="15">
      <c r="A81" s="78"/>
      <c r="B81" s="78"/>
      <c r="C81" s="78"/>
      <c r="I81" s="78"/>
      <c r="J81" s="115"/>
      <c r="K81" s="115"/>
      <c r="L81" s="115"/>
      <c r="M81" s="115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116"/>
      <c r="Y81" s="116"/>
      <c r="Z81" s="116"/>
      <c r="AA81" s="116"/>
      <c r="AB81" s="116"/>
      <c r="AC81" s="116"/>
      <c r="AD81" s="78"/>
      <c r="AF81" s="78"/>
      <c r="AG81" s="78"/>
      <c r="AH81" s="78"/>
      <c r="AI81" s="78"/>
      <c r="AJ81" s="78"/>
      <c r="AK81" s="78"/>
    </row>
    <row r="82" spans="1:37" ht="15">
      <c r="A82" s="78"/>
      <c r="B82" s="78"/>
      <c r="C82" s="78"/>
      <c r="I82" s="78"/>
      <c r="J82" s="115"/>
      <c r="K82" s="115"/>
      <c r="L82" s="115"/>
      <c r="M82" s="115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116"/>
      <c r="Y82" s="116"/>
      <c r="Z82" s="116"/>
      <c r="AA82" s="116"/>
      <c r="AB82" s="116"/>
      <c r="AC82" s="116"/>
      <c r="AD82" s="78"/>
      <c r="AF82" s="78"/>
      <c r="AG82" s="78"/>
      <c r="AH82" s="78"/>
      <c r="AI82" s="78"/>
      <c r="AJ82" s="78"/>
      <c r="AK82" s="78"/>
    </row>
    <row r="83" spans="1:37" ht="15">
      <c r="A83" s="78"/>
      <c r="B83" s="78"/>
      <c r="C83" s="78"/>
      <c r="I83" s="78"/>
      <c r="J83" s="115"/>
      <c r="K83" s="115"/>
      <c r="L83" s="115"/>
      <c r="M83" s="115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116"/>
      <c r="Y83" s="116"/>
      <c r="Z83" s="116"/>
      <c r="AA83" s="116"/>
      <c r="AB83" s="116"/>
      <c r="AC83" s="116"/>
      <c r="AD83" s="78"/>
      <c r="AF83" s="78"/>
      <c r="AG83" s="78"/>
      <c r="AH83" s="78"/>
      <c r="AI83" s="78"/>
      <c r="AJ83" s="78"/>
      <c r="AK83" s="78"/>
    </row>
    <row r="84" spans="1:37" ht="15">
      <c r="A84" s="78"/>
      <c r="B84" s="78"/>
      <c r="C84" s="78"/>
      <c r="I84" s="78"/>
      <c r="J84" s="115"/>
      <c r="K84" s="115"/>
      <c r="L84" s="115"/>
      <c r="M84" s="115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F84" s="78"/>
      <c r="AG84" s="78"/>
      <c r="AH84" s="78"/>
      <c r="AI84" s="78"/>
      <c r="AJ84" s="78"/>
      <c r="AK84" s="78"/>
    </row>
    <row r="85" spans="1:37" ht="15">
      <c r="A85" s="78"/>
      <c r="B85" s="78"/>
      <c r="C85" s="78"/>
      <c r="I85" s="78"/>
      <c r="J85" s="115"/>
      <c r="K85" s="115"/>
      <c r="L85" s="115"/>
      <c r="M85" s="115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F85" s="78"/>
      <c r="AG85" s="78"/>
      <c r="AH85" s="78"/>
      <c r="AI85" s="78"/>
      <c r="AJ85" s="78"/>
      <c r="AK85" s="78"/>
    </row>
    <row r="86" spans="1:37" ht="15">
      <c r="A86" s="78"/>
      <c r="B86" s="78"/>
      <c r="C86" s="78"/>
      <c r="I86" s="78"/>
      <c r="J86" s="115"/>
      <c r="K86" s="115"/>
      <c r="L86" s="115"/>
      <c r="M86" s="115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F86" s="78"/>
      <c r="AG86" s="78"/>
      <c r="AH86" s="78"/>
      <c r="AI86" s="78"/>
      <c r="AJ86" s="78"/>
      <c r="AK86" s="78"/>
    </row>
    <row r="87" spans="1:37" ht="15">
      <c r="A87" s="78"/>
      <c r="B87" s="78"/>
      <c r="C87" s="78"/>
      <c r="I87" s="78"/>
      <c r="J87" s="115"/>
      <c r="K87" s="115"/>
      <c r="L87" s="115"/>
      <c r="M87" s="115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F87" s="78"/>
      <c r="AG87" s="78"/>
      <c r="AH87" s="78"/>
      <c r="AI87" s="78"/>
      <c r="AJ87" s="78"/>
      <c r="AK87" s="78"/>
    </row>
    <row r="88" spans="1:37" ht="15">
      <c r="A88" s="78"/>
      <c r="B88" s="78"/>
      <c r="C88" s="78"/>
      <c r="I88" s="78"/>
      <c r="J88" s="115"/>
      <c r="K88" s="115"/>
      <c r="L88" s="115"/>
      <c r="M88" s="115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F88" s="78"/>
      <c r="AG88" s="78"/>
      <c r="AH88" s="78"/>
      <c r="AI88" s="78"/>
      <c r="AJ88" s="78"/>
      <c r="AK88" s="78"/>
    </row>
    <row r="89" spans="1:37" ht="15">
      <c r="A89" s="78"/>
      <c r="B89" s="78"/>
      <c r="C89" s="78"/>
      <c r="I89" s="78"/>
      <c r="J89" s="115"/>
      <c r="K89" s="115"/>
      <c r="L89" s="115"/>
      <c r="M89" s="115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F89" s="78"/>
      <c r="AG89" s="78"/>
      <c r="AH89" s="78"/>
      <c r="AI89" s="78"/>
      <c r="AJ89" s="78"/>
      <c r="AK89" s="78"/>
    </row>
    <row r="90" spans="1:37" ht="15">
      <c r="A90" s="78"/>
      <c r="B90" s="78"/>
      <c r="C90" s="78"/>
      <c r="I90" s="78"/>
      <c r="J90" s="115"/>
      <c r="K90" s="115"/>
      <c r="L90" s="115"/>
      <c r="M90" s="115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F90" s="78"/>
      <c r="AG90" s="78"/>
      <c r="AH90" s="78"/>
      <c r="AI90" s="78"/>
      <c r="AJ90" s="78"/>
      <c r="AK90" s="78"/>
    </row>
    <row r="91" spans="1:37" ht="15">
      <c r="A91" s="78"/>
      <c r="B91" s="78"/>
      <c r="C91" s="78"/>
      <c r="I91" s="78"/>
      <c r="J91" s="115"/>
      <c r="K91" s="115"/>
      <c r="L91" s="115"/>
      <c r="M91" s="115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F91" s="78"/>
      <c r="AG91" s="78"/>
      <c r="AH91" s="78"/>
      <c r="AI91" s="78"/>
      <c r="AJ91" s="78"/>
      <c r="AK91" s="78"/>
    </row>
    <row r="92" spans="1:37" ht="15">
      <c r="A92" s="78"/>
      <c r="B92" s="78"/>
      <c r="C92" s="78"/>
      <c r="I92" s="78"/>
      <c r="J92" s="115"/>
      <c r="K92" s="115"/>
      <c r="L92" s="115"/>
      <c r="M92" s="115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F92" s="78"/>
      <c r="AG92" s="78"/>
      <c r="AH92" s="78"/>
      <c r="AI92" s="78"/>
      <c r="AJ92" s="78"/>
      <c r="AK92" s="78"/>
    </row>
    <row r="93" spans="1:37" ht="15">
      <c r="A93" s="78"/>
      <c r="B93" s="78"/>
      <c r="C93" s="78"/>
      <c r="I93" s="78"/>
      <c r="J93" s="115"/>
      <c r="K93" s="115"/>
      <c r="L93" s="115"/>
      <c r="M93" s="115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F93" s="78"/>
      <c r="AG93" s="78"/>
      <c r="AH93" s="78"/>
      <c r="AI93" s="78"/>
      <c r="AJ93" s="78"/>
      <c r="AK93" s="78"/>
    </row>
    <row r="94" spans="1:37" ht="15">
      <c r="A94" s="78"/>
      <c r="B94" s="78"/>
      <c r="C94" s="78"/>
      <c r="I94" s="78"/>
      <c r="J94" s="115"/>
      <c r="K94" s="115"/>
      <c r="L94" s="115"/>
      <c r="M94" s="115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F94" s="78"/>
      <c r="AG94" s="78"/>
      <c r="AH94" s="78"/>
      <c r="AI94" s="78"/>
      <c r="AJ94" s="78"/>
      <c r="AK94" s="78"/>
    </row>
    <row r="95" spans="1:37" ht="15">
      <c r="A95" s="78"/>
      <c r="B95" s="78"/>
      <c r="C95" s="78"/>
      <c r="I95" s="78"/>
      <c r="J95" s="115"/>
      <c r="K95" s="115"/>
      <c r="L95" s="115"/>
      <c r="M95" s="115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F95" s="78"/>
      <c r="AG95" s="78"/>
      <c r="AH95" s="78"/>
      <c r="AI95" s="78"/>
      <c r="AJ95" s="78"/>
      <c r="AK95" s="78"/>
    </row>
    <row r="96" spans="1:37" ht="15">
      <c r="A96" s="78"/>
      <c r="B96" s="78"/>
      <c r="C96" s="78"/>
      <c r="I96" s="78"/>
      <c r="J96" s="115"/>
      <c r="K96" s="115"/>
      <c r="L96" s="115"/>
      <c r="M96" s="115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F96" s="78"/>
      <c r="AG96" s="78"/>
      <c r="AH96" s="78"/>
      <c r="AI96" s="78"/>
      <c r="AJ96" s="78"/>
      <c r="AK96" s="78"/>
    </row>
    <row r="97" spans="1:37" ht="15">
      <c r="A97" s="78"/>
      <c r="B97" s="78"/>
      <c r="C97" s="78"/>
      <c r="I97" s="78"/>
      <c r="J97" s="115"/>
      <c r="K97" s="115"/>
      <c r="L97" s="115"/>
      <c r="M97" s="115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F97" s="78"/>
      <c r="AG97" s="78"/>
      <c r="AH97" s="78"/>
      <c r="AI97" s="78"/>
      <c r="AJ97" s="78"/>
      <c r="AK97" s="78"/>
    </row>
    <row r="98" spans="1:37" ht="15">
      <c r="A98" s="78"/>
      <c r="B98" s="78"/>
      <c r="C98" s="78"/>
      <c r="I98" s="78"/>
      <c r="J98" s="115"/>
      <c r="K98" s="115"/>
      <c r="L98" s="115"/>
      <c r="M98" s="115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F98" s="78"/>
      <c r="AG98" s="78"/>
      <c r="AH98" s="78"/>
      <c r="AI98" s="78"/>
      <c r="AJ98" s="78"/>
      <c r="AK98" s="78"/>
    </row>
    <row r="99" spans="1:37" ht="15">
      <c r="A99" s="78"/>
      <c r="B99" s="78"/>
      <c r="C99" s="78"/>
      <c r="I99" s="78"/>
      <c r="J99" s="115"/>
      <c r="K99" s="115"/>
      <c r="L99" s="115"/>
      <c r="M99" s="115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F99" s="78"/>
      <c r="AG99" s="78"/>
      <c r="AH99" s="78"/>
      <c r="AI99" s="78"/>
      <c r="AJ99" s="78"/>
      <c r="AK99" s="78"/>
    </row>
    <row r="100" spans="1:37" ht="15">
      <c r="A100" s="78"/>
      <c r="B100" s="78"/>
      <c r="C100" s="78"/>
      <c r="I100" s="78"/>
      <c r="J100" s="115"/>
      <c r="K100" s="115"/>
      <c r="L100" s="115"/>
      <c r="M100" s="115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  <c r="AF100" s="78"/>
      <c r="AG100" s="78"/>
      <c r="AH100" s="78"/>
      <c r="AI100" s="78"/>
      <c r="AJ100" s="78"/>
      <c r="AK100" s="78"/>
    </row>
    <row r="101" spans="1:37" ht="15">
      <c r="A101" s="78"/>
      <c r="B101" s="78"/>
      <c r="C101" s="78"/>
      <c r="I101" s="78"/>
      <c r="J101" s="115"/>
      <c r="K101" s="115"/>
      <c r="L101" s="115"/>
      <c r="M101" s="115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F101" s="78"/>
      <c r="AG101" s="78"/>
      <c r="AH101" s="78"/>
      <c r="AI101" s="78"/>
      <c r="AJ101" s="78"/>
      <c r="AK101" s="78"/>
    </row>
    <row r="102" spans="1:37" ht="15">
      <c r="A102" s="78"/>
      <c r="B102" s="78"/>
      <c r="C102" s="78"/>
      <c r="I102" s="78"/>
      <c r="J102" s="115"/>
      <c r="K102" s="115"/>
      <c r="L102" s="115"/>
      <c r="M102" s="115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F102" s="78"/>
      <c r="AG102" s="78"/>
      <c r="AH102" s="78"/>
      <c r="AI102" s="78"/>
      <c r="AJ102" s="78"/>
      <c r="AK102" s="78"/>
    </row>
    <row r="103" spans="1:37" ht="15">
      <c r="A103" s="78"/>
      <c r="B103" s="78"/>
      <c r="C103" s="78"/>
      <c r="I103" s="78"/>
      <c r="J103" s="115"/>
      <c r="K103" s="115"/>
      <c r="L103" s="115"/>
      <c r="M103" s="115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F103" s="78"/>
      <c r="AG103" s="78"/>
      <c r="AH103" s="78"/>
      <c r="AI103" s="78"/>
      <c r="AJ103" s="78"/>
      <c r="AK103" s="78"/>
    </row>
    <row r="104" spans="1:37" ht="15">
      <c r="A104" s="78"/>
      <c r="B104" s="78"/>
      <c r="C104" s="78"/>
      <c r="I104" s="78"/>
      <c r="J104" s="115"/>
      <c r="K104" s="115"/>
      <c r="L104" s="115"/>
      <c r="M104" s="115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F104" s="78"/>
      <c r="AG104" s="78"/>
      <c r="AH104" s="78"/>
      <c r="AI104" s="78"/>
      <c r="AJ104" s="78"/>
      <c r="AK104" s="78"/>
    </row>
    <row r="105" spans="1:37" ht="15">
      <c r="A105" s="78"/>
      <c r="B105" s="78"/>
      <c r="C105" s="78"/>
      <c r="I105" s="78"/>
      <c r="J105" s="115"/>
      <c r="K105" s="115"/>
      <c r="L105" s="115"/>
      <c r="M105" s="115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F105" s="78"/>
      <c r="AG105" s="78"/>
      <c r="AH105" s="78"/>
      <c r="AI105" s="78"/>
      <c r="AJ105" s="78"/>
      <c r="AK105" s="78"/>
    </row>
    <row r="106" spans="1:37" ht="15">
      <c r="A106" s="78"/>
      <c r="B106" s="78"/>
      <c r="C106" s="78"/>
      <c r="I106" s="78"/>
      <c r="J106" s="115"/>
      <c r="K106" s="115"/>
      <c r="L106" s="115"/>
      <c r="M106" s="115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F106" s="78"/>
      <c r="AG106" s="78"/>
      <c r="AH106" s="78"/>
      <c r="AI106" s="78"/>
      <c r="AJ106" s="78"/>
      <c r="AK106" s="78"/>
    </row>
    <row r="107" spans="1:37" ht="15">
      <c r="A107" s="78"/>
      <c r="B107" s="78"/>
      <c r="C107" s="78"/>
      <c r="I107" s="78"/>
      <c r="J107" s="115"/>
      <c r="K107" s="115"/>
      <c r="L107" s="115"/>
      <c r="M107" s="115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F107" s="78"/>
      <c r="AG107" s="78"/>
      <c r="AH107" s="78"/>
      <c r="AI107" s="78"/>
      <c r="AJ107" s="78"/>
      <c r="AK107" s="78"/>
    </row>
    <row r="108" spans="1:37" ht="15">
      <c r="A108" s="78"/>
      <c r="B108" s="78"/>
      <c r="C108" s="78"/>
      <c r="I108" s="78"/>
      <c r="J108" s="115"/>
      <c r="K108" s="115"/>
      <c r="L108" s="115"/>
      <c r="M108" s="115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F108" s="78"/>
      <c r="AG108" s="78"/>
      <c r="AH108" s="78"/>
      <c r="AI108" s="78"/>
      <c r="AJ108" s="78"/>
      <c r="AK108" s="78"/>
    </row>
    <row r="109" spans="1:37" ht="15">
      <c r="A109" s="78"/>
      <c r="B109" s="78"/>
      <c r="C109" s="78"/>
      <c r="I109" s="78"/>
      <c r="J109" s="115"/>
      <c r="K109" s="115"/>
      <c r="L109" s="115"/>
      <c r="M109" s="115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8"/>
      <c r="AF109" s="78"/>
      <c r="AG109" s="78"/>
      <c r="AH109" s="78"/>
      <c r="AI109" s="78"/>
      <c r="AJ109" s="78"/>
      <c r="AK109" s="78"/>
    </row>
    <row r="110" spans="1:37" ht="15">
      <c r="A110" s="78"/>
      <c r="B110" s="78"/>
      <c r="C110" s="78"/>
      <c r="I110" s="78"/>
      <c r="J110" s="115"/>
      <c r="K110" s="115"/>
      <c r="L110" s="115"/>
      <c r="M110" s="115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F110" s="78"/>
      <c r="AG110" s="78"/>
      <c r="AH110" s="78"/>
      <c r="AI110" s="78"/>
      <c r="AJ110" s="78"/>
      <c r="AK110" s="78"/>
    </row>
    <row r="111" spans="1:37" ht="15">
      <c r="A111" s="78"/>
      <c r="B111" s="78"/>
      <c r="C111" s="78"/>
      <c r="I111" s="78"/>
      <c r="J111" s="115"/>
      <c r="K111" s="115"/>
      <c r="L111" s="115"/>
      <c r="M111" s="115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F111" s="78"/>
      <c r="AG111" s="78"/>
      <c r="AH111" s="78"/>
      <c r="AI111" s="78"/>
      <c r="AJ111" s="78"/>
      <c r="AK111" s="78"/>
    </row>
    <row r="112" spans="1:37" ht="15">
      <c r="A112" s="78"/>
      <c r="B112" s="78"/>
      <c r="C112" s="78"/>
      <c r="I112" s="78"/>
      <c r="J112" s="115"/>
      <c r="K112" s="115"/>
      <c r="L112" s="115"/>
      <c r="M112" s="115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F112" s="78"/>
      <c r="AG112" s="78"/>
      <c r="AH112" s="78"/>
      <c r="AI112" s="78"/>
      <c r="AJ112" s="78"/>
      <c r="AK112" s="78"/>
    </row>
    <row r="113" spans="1:37" ht="15">
      <c r="A113" s="78"/>
      <c r="B113" s="78"/>
      <c r="C113" s="78"/>
      <c r="I113" s="78"/>
      <c r="J113" s="115"/>
      <c r="K113" s="115"/>
      <c r="L113" s="115"/>
      <c r="M113" s="115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  <c r="AF113" s="78"/>
      <c r="AG113" s="78"/>
      <c r="AH113" s="78"/>
      <c r="AI113" s="78"/>
      <c r="AJ113" s="78"/>
      <c r="AK113" s="78"/>
    </row>
    <row r="114" spans="1:37" ht="15">
      <c r="A114" s="78"/>
      <c r="B114" s="78"/>
      <c r="C114" s="78"/>
      <c r="I114" s="78"/>
      <c r="J114" s="115"/>
      <c r="K114" s="115"/>
      <c r="L114" s="115"/>
      <c r="M114" s="115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  <c r="AF114" s="78"/>
      <c r="AG114" s="78"/>
      <c r="AH114" s="78"/>
      <c r="AI114" s="78"/>
      <c r="AJ114" s="78"/>
      <c r="AK114" s="78"/>
    </row>
    <row r="115" spans="1:37" ht="15">
      <c r="A115" s="78"/>
      <c r="B115" s="78"/>
      <c r="C115" s="78"/>
      <c r="I115" s="78"/>
      <c r="J115" s="115"/>
      <c r="K115" s="115"/>
      <c r="L115" s="115"/>
      <c r="M115" s="115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  <c r="AF115" s="78"/>
      <c r="AG115" s="78"/>
      <c r="AH115" s="78"/>
      <c r="AI115" s="78"/>
      <c r="AJ115" s="78"/>
      <c r="AK115" s="78"/>
    </row>
    <row r="116" spans="1:37" ht="15">
      <c r="A116" s="78"/>
      <c r="B116" s="78"/>
      <c r="C116" s="78"/>
      <c r="I116" s="78"/>
      <c r="J116" s="115"/>
      <c r="K116" s="115"/>
      <c r="L116" s="115"/>
      <c r="M116" s="115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  <c r="AF116" s="78"/>
      <c r="AG116" s="78"/>
      <c r="AH116" s="78"/>
      <c r="AI116" s="78"/>
      <c r="AJ116" s="78"/>
      <c r="AK116" s="78"/>
    </row>
    <row r="117" spans="1:37" ht="15">
      <c r="A117" s="78"/>
      <c r="B117" s="78"/>
      <c r="C117" s="78"/>
      <c r="I117" s="78"/>
      <c r="J117" s="115"/>
      <c r="K117" s="115"/>
      <c r="L117" s="115"/>
      <c r="M117" s="115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F117" s="78"/>
      <c r="AG117" s="78"/>
      <c r="AH117" s="78"/>
      <c r="AI117" s="78"/>
      <c r="AJ117" s="78"/>
      <c r="AK117" s="78"/>
    </row>
    <row r="118" spans="1:37" ht="15">
      <c r="A118" s="78"/>
      <c r="B118" s="78"/>
      <c r="C118" s="78"/>
      <c r="I118" s="78"/>
      <c r="J118" s="115"/>
      <c r="K118" s="115"/>
      <c r="L118" s="115"/>
      <c r="M118" s="115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  <c r="AF118" s="78"/>
      <c r="AG118" s="78"/>
      <c r="AH118" s="78"/>
      <c r="AI118" s="78"/>
      <c r="AJ118" s="78"/>
      <c r="AK118" s="78"/>
    </row>
    <row r="119" spans="1:37" ht="15">
      <c r="A119" s="78"/>
      <c r="B119" s="78"/>
      <c r="C119" s="78"/>
      <c r="I119" s="78"/>
      <c r="J119" s="115"/>
      <c r="K119" s="115"/>
      <c r="L119" s="115"/>
      <c r="M119" s="115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F119" s="78"/>
      <c r="AG119" s="78"/>
      <c r="AH119" s="78"/>
      <c r="AI119" s="78"/>
      <c r="AJ119" s="78"/>
      <c r="AK119" s="78"/>
    </row>
    <row r="120" spans="1:37" ht="15">
      <c r="A120" s="78"/>
      <c r="B120" s="78"/>
      <c r="C120" s="78"/>
      <c r="I120" s="78"/>
      <c r="J120" s="115"/>
      <c r="K120" s="115"/>
      <c r="L120" s="115"/>
      <c r="M120" s="115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  <c r="AF120" s="78"/>
      <c r="AG120" s="78"/>
      <c r="AH120" s="78"/>
      <c r="AI120" s="78"/>
      <c r="AJ120" s="78"/>
      <c r="AK120" s="78"/>
    </row>
    <row r="121" spans="1:37" ht="15">
      <c r="A121" s="78"/>
      <c r="B121" s="78"/>
      <c r="C121" s="78"/>
      <c r="I121" s="78"/>
      <c r="J121" s="115"/>
      <c r="K121" s="115"/>
      <c r="L121" s="115"/>
      <c r="M121" s="115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  <c r="AF121" s="78"/>
      <c r="AG121" s="78"/>
      <c r="AH121" s="78"/>
      <c r="AI121" s="78"/>
      <c r="AJ121" s="78"/>
      <c r="AK121" s="78"/>
    </row>
    <row r="122" spans="1:37" ht="15">
      <c r="A122" s="78"/>
      <c r="B122" s="78"/>
      <c r="C122" s="78"/>
      <c r="I122" s="78"/>
      <c r="J122" s="115"/>
      <c r="K122" s="115"/>
      <c r="L122" s="115"/>
      <c r="M122" s="115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  <c r="AF122" s="78"/>
      <c r="AG122" s="78"/>
      <c r="AH122" s="78"/>
      <c r="AI122" s="78"/>
      <c r="AJ122" s="78"/>
      <c r="AK122" s="78"/>
    </row>
    <row r="123" spans="1:37" ht="15">
      <c r="A123" s="78"/>
      <c r="B123" s="78"/>
      <c r="C123" s="78"/>
      <c r="I123" s="78"/>
      <c r="J123" s="115"/>
      <c r="K123" s="115"/>
      <c r="L123" s="115"/>
      <c r="M123" s="115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F123" s="78"/>
      <c r="AG123" s="78"/>
      <c r="AH123" s="78"/>
      <c r="AI123" s="78"/>
      <c r="AJ123" s="78"/>
      <c r="AK123" s="78"/>
    </row>
    <row r="124" spans="1:37" ht="15">
      <c r="A124" s="78"/>
      <c r="B124" s="78"/>
      <c r="C124" s="78"/>
      <c r="I124" s="78"/>
      <c r="J124" s="115"/>
      <c r="K124" s="115"/>
      <c r="L124" s="115"/>
      <c r="M124" s="115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78"/>
      <c r="AF124" s="78"/>
      <c r="AG124" s="78"/>
      <c r="AH124" s="78"/>
      <c r="AI124" s="78"/>
      <c r="AJ124" s="78"/>
      <c r="AK124" s="78"/>
    </row>
    <row r="125" spans="1:37" ht="15">
      <c r="A125" s="78"/>
      <c r="B125" s="78"/>
      <c r="C125" s="78"/>
      <c r="I125" s="78"/>
      <c r="J125" s="115"/>
      <c r="K125" s="115"/>
      <c r="L125" s="115"/>
      <c r="M125" s="115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  <c r="AD125" s="78"/>
      <c r="AF125" s="78"/>
      <c r="AG125" s="78"/>
      <c r="AH125" s="78"/>
      <c r="AI125" s="78"/>
      <c r="AJ125" s="78"/>
      <c r="AK125" s="78"/>
    </row>
    <row r="126" spans="1:37" ht="15">
      <c r="A126" s="78"/>
      <c r="B126" s="78"/>
      <c r="C126" s="78"/>
      <c r="I126" s="78"/>
      <c r="J126" s="115"/>
      <c r="K126" s="115"/>
      <c r="L126" s="115"/>
      <c r="M126" s="115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F126" s="78"/>
      <c r="AG126" s="78"/>
      <c r="AH126" s="78"/>
      <c r="AI126" s="78"/>
      <c r="AJ126" s="78"/>
      <c r="AK126" s="78"/>
    </row>
    <row r="127" spans="1:37" ht="15">
      <c r="A127" s="78"/>
      <c r="B127" s="78"/>
      <c r="C127" s="78"/>
      <c r="I127" s="78"/>
      <c r="J127" s="115"/>
      <c r="K127" s="115"/>
      <c r="L127" s="115"/>
      <c r="M127" s="115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F127" s="78"/>
      <c r="AG127" s="78"/>
      <c r="AH127" s="78"/>
      <c r="AI127" s="78"/>
      <c r="AJ127" s="78"/>
      <c r="AK127" s="78"/>
    </row>
    <row r="128" spans="1:37" ht="15">
      <c r="A128" s="78"/>
      <c r="B128" s="78"/>
      <c r="C128" s="78"/>
      <c r="I128" s="78"/>
      <c r="J128" s="115"/>
      <c r="K128" s="115"/>
      <c r="L128" s="115"/>
      <c r="M128" s="115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F128" s="78"/>
      <c r="AG128" s="78"/>
      <c r="AH128" s="78"/>
      <c r="AI128" s="78"/>
      <c r="AJ128" s="78"/>
      <c r="AK128" s="78"/>
    </row>
    <row r="129" spans="1:37" ht="15">
      <c r="A129" s="78"/>
      <c r="B129" s="78"/>
      <c r="C129" s="78"/>
      <c r="I129" s="78"/>
      <c r="J129" s="115"/>
      <c r="K129" s="115"/>
      <c r="L129" s="115"/>
      <c r="M129" s="115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F129" s="78"/>
      <c r="AG129" s="78"/>
      <c r="AH129" s="78"/>
      <c r="AI129" s="78"/>
      <c r="AJ129" s="78"/>
      <c r="AK129" s="78"/>
    </row>
    <row r="130" spans="1:37" ht="15">
      <c r="A130" s="78"/>
      <c r="B130" s="78"/>
      <c r="C130" s="78"/>
      <c r="I130" s="78"/>
      <c r="J130" s="115"/>
      <c r="K130" s="115"/>
      <c r="L130" s="115"/>
      <c r="M130" s="115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78"/>
      <c r="AD130" s="78"/>
      <c r="AF130" s="78"/>
      <c r="AG130" s="78"/>
      <c r="AH130" s="78"/>
      <c r="AI130" s="78"/>
      <c r="AJ130" s="78"/>
      <c r="AK130" s="78"/>
    </row>
    <row r="131" spans="1:37" ht="15">
      <c r="A131" s="78"/>
      <c r="B131" s="78"/>
      <c r="C131" s="78"/>
      <c r="I131" s="78"/>
      <c r="J131" s="115"/>
      <c r="K131" s="115"/>
      <c r="L131" s="115"/>
      <c r="M131" s="115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F131" s="78"/>
      <c r="AG131" s="78"/>
      <c r="AH131" s="78"/>
      <c r="AI131" s="78"/>
      <c r="AJ131" s="78"/>
      <c r="AK131" s="78"/>
    </row>
    <row r="132" spans="1:37" ht="15">
      <c r="A132" s="78"/>
      <c r="B132" s="78"/>
      <c r="C132" s="78"/>
      <c r="I132" s="78"/>
      <c r="J132" s="115"/>
      <c r="K132" s="115"/>
      <c r="L132" s="115"/>
      <c r="M132" s="115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  <c r="AF132" s="78"/>
      <c r="AG132" s="78"/>
      <c r="AH132" s="78"/>
      <c r="AI132" s="78"/>
      <c r="AJ132" s="78"/>
      <c r="AK132" s="78"/>
    </row>
    <row r="133" spans="1:37" ht="15">
      <c r="A133" s="78"/>
      <c r="B133" s="78"/>
      <c r="C133" s="78"/>
      <c r="I133" s="78"/>
      <c r="J133" s="115"/>
      <c r="K133" s="115"/>
      <c r="L133" s="115"/>
      <c r="M133" s="115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  <c r="AA133" s="78"/>
      <c r="AB133" s="78"/>
      <c r="AC133" s="78"/>
      <c r="AD133" s="78"/>
      <c r="AF133" s="78"/>
      <c r="AG133" s="78"/>
      <c r="AH133" s="78"/>
      <c r="AI133" s="78"/>
      <c r="AJ133" s="78"/>
      <c r="AK133" s="78"/>
    </row>
    <row r="134" spans="1:37" ht="15">
      <c r="A134" s="78"/>
      <c r="B134" s="78"/>
      <c r="C134" s="78"/>
      <c r="I134" s="78"/>
      <c r="J134" s="115"/>
      <c r="K134" s="115"/>
      <c r="L134" s="115"/>
      <c r="M134" s="115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  <c r="AA134" s="78"/>
      <c r="AB134" s="78"/>
      <c r="AC134" s="78"/>
      <c r="AD134" s="78"/>
      <c r="AF134" s="78"/>
      <c r="AG134" s="78"/>
      <c r="AH134" s="78"/>
      <c r="AI134" s="78"/>
      <c r="AJ134" s="78"/>
      <c r="AK134" s="78"/>
    </row>
    <row r="135" spans="1:37" ht="15">
      <c r="A135" s="78"/>
      <c r="B135" s="78"/>
      <c r="C135" s="78"/>
      <c r="I135" s="78"/>
      <c r="J135" s="115"/>
      <c r="K135" s="115"/>
      <c r="L135" s="115"/>
      <c r="M135" s="115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8"/>
      <c r="AB135" s="78"/>
      <c r="AC135" s="78"/>
      <c r="AD135" s="78"/>
      <c r="AF135" s="78"/>
      <c r="AG135" s="78"/>
      <c r="AH135" s="78"/>
      <c r="AI135" s="78"/>
      <c r="AJ135" s="78"/>
      <c r="AK135" s="78"/>
    </row>
    <row r="136" spans="1:37" ht="15">
      <c r="A136" s="78"/>
      <c r="B136" s="78"/>
      <c r="C136" s="78"/>
      <c r="I136" s="78"/>
      <c r="J136" s="115"/>
      <c r="K136" s="115"/>
      <c r="L136" s="115"/>
      <c r="M136" s="115"/>
      <c r="N136" s="78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  <c r="Z136" s="78"/>
      <c r="AA136" s="78"/>
      <c r="AB136" s="78"/>
      <c r="AC136" s="78"/>
      <c r="AD136" s="78"/>
      <c r="AF136" s="78"/>
      <c r="AG136" s="78"/>
      <c r="AH136" s="78"/>
      <c r="AI136" s="78"/>
      <c r="AJ136" s="78"/>
      <c r="AK136" s="78"/>
    </row>
    <row r="137" spans="1:37" ht="15">
      <c r="A137" s="78"/>
      <c r="B137" s="78"/>
      <c r="C137" s="78"/>
      <c r="I137" s="78"/>
      <c r="J137" s="115"/>
      <c r="K137" s="115"/>
      <c r="L137" s="115"/>
      <c r="M137" s="115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  <c r="Z137" s="78"/>
      <c r="AA137" s="78"/>
      <c r="AB137" s="78"/>
      <c r="AC137" s="78"/>
      <c r="AD137" s="78"/>
      <c r="AF137" s="78"/>
      <c r="AG137" s="78"/>
      <c r="AH137" s="78"/>
      <c r="AI137" s="78"/>
      <c r="AJ137" s="78"/>
      <c r="AK137" s="78"/>
    </row>
    <row r="138" spans="1:37" ht="15">
      <c r="A138" s="78"/>
      <c r="B138" s="78"/>
      <c r="C138" s="78"/>
      <c r="I138" s="78"/>
      <c r="J138" s="115"/>
      <c r="K138" s="115"/>
      <c r="L138" s="115"/>
      <c r="M138" s="115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78"/>
      <c r="AB138" s="78"/>
      <c r="AC138" s="78"/>
      <c r="AD138" s="78"/>
      <c r="AF138" s="78"/>
      <c r="AG138" s="78"/>
      <c r="AH138" s="78"/>
      <c r="AI138" s="78"/>
      <c r="AJ138" s="78"/>
      <c r="AK138" s="78"/>
    </row>
    <row r="139" spans="1:37" ht="15">
      <c r="A139" s="78"/>
      <c r="B139" s="78"/>
      <c r="C139" s="78"/>
      <c r="I139" s="78"/>
      <c r="J139" s="115"/>
      <c r="K139" s="115"/>
      <c r="L139" s="115"/>
      <c r="M139" s="115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78"/>
      <c r="AA139" s="78"/>
      <c r="AB139" s="78"/>
      <c r="AC139" s="78"/>
      <c r="AD139" s="78"/>
      <c r="AF139" s="78"/>
      <c r="AG139" s="78"/>
      <c r="AH139" s="78"/>
      <c r="AI139" s="78"/>
      <c r="AJ139" s="78"/>
      <c r="AK139" s="78"/>
    </row>
    <row r="140" spans="1:37" ht="15">
      <c r="A140" s="78"/>
      <c r="B140" s="78"/>
      <c r="C140" s="78"/>
      <c r="I140" s="78"/>
      <c r="J140" s="115"/>
      <c r="K140" s="115"/>
      <c r="L140" s="115"/>
      <c r="M140" s="115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  <c r="AA140" s="78"/>
      <c r="AB140" s="78"/>
      <c r="AC140" s="78"/>
      <c r="AD140" s="78"/>
      <c r="AF140" s="78"/>
      <c r="AG140" s="78"/>
      <c r="AH140" s="78"/>
      <c r="AI140" s="78"/>
      <c r="AJ140" s="78"/>
      <c r="AK140" s="78"/>
    </row>
    <row r="141" spans="1:37" ht="15">
      <c r="A141" s="78"/>
      <c r="B141" s="78"/>
      <c r="C141" s="78"/>
      <c r="I141" s="78"/>
      <c r="J141" s="115"/>
      <c r="K141" s="115"/>
      <c r="L141" s="115"/>
      <c r="M141" s="115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  <c r="AA141" s="78"/>
      <c r="AB141" s="78"/>
      <c r="AC141" s="78"/>
      <c r="AD141" s="78"/>
      <c r="AF141" s="78"/>
      <c r="AG141" s="78"/>
      <c r="AH141" s="78"/>
      <c r="AI141" s="78"/>
      <c r="AJ141" s="78"/>
      <c r="AK141" s="78"/>
    </row>
    <row r="142" spans="1:37" ht="15">
      <c r="A142" s="78"/>
      <c r="B142" s="78"/>
      <c r="C142" s="78"/>
      <c r="I142" s="78"/>
      <c r="J142" s="115"/>
      <c r="K142" s="115"/>
      <c r="L142" s="115"/>
      <c r="M142" s="115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  <c r="AA142" s="78"/>
      <c r="AB142" s="78"/>
      <c r="AC142" s="78"/>
      <c r="AD142" s="78"/>
      <c r="AF142" s="78"/>
      <c r="AG142" s="78"/>
      <c r="AH142" s="78"/>
      <c r="AI142" s="78"/>
      <c r="AJ142" s="78"/>
      <c r="AK142" s="78"/>
    </row>
    <row r="143" spans="1:37" ht="15">
      <c r="A143" s="78"/>
      <c r="B143" s="78"/>
      <c r="C143" s="78"/>
      <c r="I143" s="78"/>
      <c r="J143" s="115"/>
      <c r="K143" s="115"/>
      <c r="L143" s="115"/>
      <c r="M143" s="115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  <c r="Z143" s="78"/>
      <c r="AA143" s="78"/>
      <c r="AB143" s="78"/>
      <c r="AC143" s="78"/>
      <c r="AD143" s="78"/>
      <c r="AF143" s="78"/>
      <c r="AG143" s="78"/>
      <c r="AH143" s="78"/>
      <c r="AI143" s="78"/>
      <c r="AJ143" s="78"/>
      <c r="AK143" s="78"/>
    </row>
    <row r="144" spans="1:37" ht="15">
      <c r="A144" s="78"/>
      <c r="B144" s="78"/>
      <c r="C144" s="78"/>
      <c r="I144" s="78"/>
      <c r="J144" s="115"/>
      <c r="K144" s="115"/>
      <c r="L144" s="115"/>
      <c r="M144" s="115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  <c r="AA144" s="78"/>
      <c r="AB144" s="78"/>
      <c r="AC144" s="78"/>
      <c r="AD144" s="78"/>
      <c r="AF144" s="78"/>
      <c r="AG144" s="78"/>
      <c r="AH144" s="78"/>
      <c r="AI144" s="78"/>
      <c r="AJ144" s="78"/>
      <c r="AK144" s="78"/>
    </row>
    <row r="145" spans="1:37" ht="15">
      <c r="A145" s="78"/>
      <c r="B145" s="78"/>
      <c r="C145" s="78"/>
      <c r="I145" s="78"/>
      <c r="J145" s="115"/>
      <c r="K145" s="115"/>
      <c r="L145" s="115"/>
      <c r="M145" s="115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  <c r="AA145" s="78"/>
      <c r="AB145" s="78"/>
      <c r="AC145" s="78"/>
      <c r="AD145" s="78"/>
      <c r="AF145" s="78"/>
      <c r="AG145" s="78"/>
      <c r="AH145" s="78"/>
      <c r="AI145" s="78"/>
      <c r="AJ145" s="78"/>
      <c r="AK145" s="78"/>
    </row>
    <row r="146" spans="1:37" ht="15">
      <c r="A146" s="78"/>
      <c r="B146" s="78"/>
      <c r="C146" s="78"/>
      <c r="I146" s="78"/>
      <c r="J146" s="115"/>
      <c r="K146" s="115"/>
      <c r="L146" s="115"/>
      <c r="M146" s="115"/>
      <c r="N146" s="78"/>
      <c r="O146" s="78"/>
      <c r="P146" s="78"/>
      <c r="Q146" s="78"/>
      <c r="R146" s="78"/>
      <c r="S146" s="78"/>
      <c r="T146" s="78"/>
      <c r="U146" s="78"/>
      <c r="V146" s="78"/>
      <c r="W146" s="78"/>
      <c r="X146" s="78"/>
      <c r="Y146" s="78"/>
      <c r="Z146" s="78"/>
      <c r="AA146" s="78"/>
      <c r="AB146" s="78"/>
      <c r="AC146" s="78"/>
      <c r="AD146" s="78"/>
      <c r="AF146" s="78"/>
      <c r="AG146" s="78"/>
      <c r="AH146" s="78"/>
      <c r="AI146" s="78"/>
      <c r="AJ146" s="78"/>
      <c r="AK146" s="78"/>
    </row>
    <row r="147" spans="1:37" ht="15">
      <c r="A147" s="78"/>
      <c r="B147" s="78"/>
      <c r="C147" s="78"/>
      <c r="I147" s="78"/>
      <c r="J147" s="115"/>
      <c r="K147" s="115"/>
      <c r="L147" s="115"/>
      <c r="M147" s="115"/>
      <c r="N147" s="78"/>
      <c r="O147" s="78"/>
      <c r="P147" s="78"/>
      <c r="Q147" s="78"/>
      <c r="R147" s="78"/>
      <c r="S147" s="78"/>
      <c r="T147" s="78"/>
      <c r="U147" s="78"/>
      <c r="V147" s="78"/>
      <c r="W147" s="78"/>
      <c r="X147" s="78"/>
      <c r="Y147" s="78"/>
      <c r="Z147" s="78"/>
      <c r="AA147" s="78"/>
      <c r="AB147" s="78"/>
      <c r="AC147" s="78"/>
      <c r="AD147" s="78"/>
      <c r="AF147" s="78"/>
      <c r="AG147" s="78"/>
      <c r="AH147" s="78"/>
      <c r="AI147" s="78"/>
      <c r="AJ147" s="78"/>
      <c r="AK147" s="78"/>
    </row>
    <row r="148" spans="1:37" ht="15">
      <c r="A148" s="78"/>
      <c r="B148" s="78"/>
      <c r="C148" s="78"/>
      <c r="I148" s="78"/>
      <c r="J148" s="115"/>
      <c r="K148" s="115"/>
      <c r="L148" s="115"/>
      <c r="M148" s="115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8"/>
      <c r="Z148" s="78"/>
      <c r="AA148" s="78"/>
      <c r="AB148" s="78"/>
      <c r="AC148" s="78"/>
      <c r="AD148" s="78"/>
      <c r="AF148" s="78"/>
      <c r="AG148" s="78"/>
      <c r="AH148" s="78"/>
      <c r="AI148" s="78"/>
      <c r="AJ148" s="78"/>
      <c r="AK148" s="78"/>
    </row>
    <row r="149" spans="1:37" ht="15">
      <c r="A149" s="78"/>
      <c r="B149" s="78"/>
      <c r="C149" s="78"/>
      <c r="I149" s="78"/>
      <c r="J149" s="115"/>
      <c r="K149" s="115"/>
      <c r="L149" s="115"/>
      <c r="M149" s="115"/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8"/>
      <c r="AA149" s="78"/>
      <c r="AB149" s="78"/>
      <c r="AC149" s="78"/>
      <c r="AD149" s="78"/>
      <c r="AF149" s="78"/>
      <c r="AG149" s="78"/>
      <c r="AH149" s="78"/>
      <c r="AI149" s="78"/>
      <c r="AJ149" s="78"/>
      <c r="AK149" s="78"/>
    </row>
    <row r="150" spans="1:37" ht="15">
      <c r="A150" s="78"/>
      <c r="B150" s="78"/>
      <c r="C150" s="78"/>
      <c r="I150" s="78"/>
      <c r="J150" s="115"/>
      <c r="K150" s="115"/>
      <c r="L150" s="115"/>
      <c r="M150" s="115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  <c r="AA150" s="78"/>
      <c r="AB150" s="78"/>
      <c r="AC150" s="78"/>
      <c r="AD150" s="78"/>
      <c r="AF150" s="78"/>
      <c r="AG150" s="78"/>
      <c r="AH150" s="78"/>
      <c r="AI150" s="78"/>
      <c r="AJ150" s="78"/>
      <c r="AK150" s="78"/>
    </row>
    <row r="151" spans="1:37" ht="15">
      <c r="A151" s="78"/>
      <c r="B151" s="78"/>
      <c r="C151" s="78"/>
      <c r="I151" s="78"/>
      <c r="J151" s="115"/>
      <c r="K151" s="115"/>
      <c r="L151" s="115"/>
      <c r="M151" s="115"/>
      <c r="N151" s="78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8"/>
      <c r="AA151" s="78"/>
      <c r="AB151" s="78"/>
      <c r="AC151" s="78"/>
      <c r="AD151" s="78"/>
      <c r="AF151" s="78"/>
      <c r="AG151" s="78"/>
      <c r="AH151" s="78"/>
      <c r="AI151" s="78"/>
      <c r="AJ151" s="78"/>
      <c r="AK151" s="78"/>
    </row>
    <row r="152" spans="1:37" ht="15">
      <c r="A152" s="78"/>
      <c r="B152" s="78"/>
      <c r="C152" s="78"/>
      <c r="I152" s="78"/>
      <c r="J152" s="115"/>
      <c r="K152" s="115"/>
      <c r="L152" s="115"/>
      <c r="M152" s="115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 s="78"/>
      <c r="AD152" s="78"/>
      <c r="AF152" s="78"/>
      <c r="AG152" s="78"/>
      <c r="AH152" s="78"/>
      <c r="AI152" s="78"/>
      <c r="AJ152" s="78"/>
      <c r="AK152" s="78"/>
    </row>
    <row r="153" spans="1:37" ht="15">
      <c r="A153" s="78"/>
      <c r="B153" s="78"/>
      <c r="C153" s="78"/>
      <c r="I153" s="78"/>
      <c r="J153" s="115"/>
      <c r="K153" s="115"/>
      <c r="L153" s="115"/>
      <c r="M153" s="115"/>
      <c r="N153" s="78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8"/>
      <c r="Z153" s="78"/>
      <c r="AA153" s="78"/>
      <c r="AB153" s="78"/>
      <c r="AC153" s="78"/>
      <c r="AD153" s="78"/>
      <c r="AF153" s="78"/>
      <c r="AG153" s="78"/>
      <c r="AH153" s="78"/>
      <c r="AI153" s="78"/>
      <c r="AJ153" s="78"/>
      <c r="AK153" s="78"/>
    </row>
    <row r="154" spans="1:37" ht="15">
      <c r="A154" s="78"/>
      <c r="B154" s="78"/>
      <c r="C154" s="78"/>
      <c r="I154" s="78"/>
      <c r="J154" s="115"/>
      <c r="K154" s="115"/>
      <c r="L154" s="115"/>
      <c r="M154" s="115"/>
      <c r="N154" s="78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8"/>
      <c r="Z154" s="78"/>
      <c r="AA154" s="78"/>
      <c r="AB154" s="78"/>
      <c r="AC154" s="78"/>
      <c r="AD154" s="78"/>
      <c r="AF154" s="78"/>
      <c r="AG154" s="78"/>
      <c r="AH154" s="78"/>
      <c r="AI154" s="78"/>
      <c r="AJ154" s="78"/>
      <c r="AK154" s="78"/>
    </row>
    <row r="155" spans="1:37" ht="15">
      <c r="A155" s="78"/>
      <c r="B155" s="78"/>
      <c r="C155" s="78"/>
      <c r="I155" s="78"/>
      <c r="J155" s="115"/>
      <c r="K155" s="115"/>
      <c r="L155" s="115"/>
      <c r="M155" s="115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F155" s="78"/>
      <c r="AG155" s="78"/>
      <c r="AH155" s="78"/>
      <c r="AI155" s="78"/>
      <c r="AJ155" s="78"/>
      <c r="AK155" s="78"/>
    </row>
    <row r="156" spans="1:37" ht="15">
      <c r="A156" s="78"/>
      <c r="B156" s="78"/>
      <c r="C156" s="78"/>
      <c r="I156" s="78"/>
      <c r="J156" s="115"/>
      <c r="K156" s="115"/>
      <c r="L156" s="115"/>
      <c r="M156" s="115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  <c r="AA156" s="78"/>
      <c r="AB156" s="78"/>
      <c r="AC156" s="78"/>
      <c r="AD156" s="78"/>
      <c r="AF156" s="78"/>
      <c r="AG156" s="78"/>
      <c r="AH156" s="78"/>
      <c r="AI156" s="78"/>
      <c r="AJ156" s="78"/>
      <c r="AK156" s="78"/>
    </row>
    <row r="157" spans="1:37" ht="15">
      <c r="A157" s="78"/>
      <c r="B157" s="78"/>
      <c r="C157" s="78"/>
      <c r="I157" s="78"/>
      <c r="J157" s="115"/>
      <c r="K157" s="115"/>
      <c r="L157" s="115"/>
      <c r="M157" s="115"/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  <c r="AA157" s="78"/>
      <c r="AB157" s="78"/>
      <c r="AC157" s="78"/>
      <c r="AD157" s="78"/>
      <c r="AF157" s="78"/>
      <c r="AG157" s="78"/>
      <c r="AH157" s="78"/>
      <c r="AI157" s="78"/>
      <c r="AJ157" s="78"/>
      <c r="AK157" s="78"/>
    </row>
    <row r="158" spans="1:37" ht="15">
      <c r="A158" s="78"/>
      <c r="B158" s="78"/>
      <c r="C158" s="78"/>
      <c r="I158" s="78"/>
      <c r="J158" s="115"/>
      <c r="K158" s="115"/>
      <c r="L158" s="115"/>
      <c r="M158" s="115"/>
      <c r="N158" s="78"/>
      <c r="O158" s="78"/>
      <c r="P158" s="78"/>
      <c r="Q158" s="78"/>
      <c r="R158" s="78"/>
      <c r="S158" s="78"/>
      <c r="T158" s="78"/>
      <c r="U158" s="78"/>
      <c r="V158" s="78"/>
      <c r="W158" s="78"/>
      <c r="X158" s="78"/>
      <c r="Y158" s="78"/>
      <c r="Z158" s="78"/>
      <c r="AA158" s="78"/>
      <c r="AB158" s="78"/>
      <c r="AC158" s="78"/>
      <c r="AD158" s="78"/>
      <c r="AF158" s="78"/>
      <c r="AG158" s="78"/>
      <c r="AH158" s="78"/>
      <c r="AI158" s="78"/>
      <c r="AJ158" s="78"/>
      <c r="AK158" s="78"/>
    </row>
    <row r="159" spans="1:37" ht="15">
      <c r="A159" s="78"/>
      <c r="B159" s="78"/>
      <c r="C159" s="78"/>
      <c r="I159" s="78"/>
      <c r="J159" s="115"/>
      <c r="K159" s="115"/>
      <c r="L159" s="115"/>
      <c r="M159" s="115"/>
      <c r="N159" s="78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8"/>
      <c r="Z159" s="78"/>
      <c r="AA159" s="78"/>
      <c r="AB159" s="78"/>
      <c r="AC159" s="78"/>
      <c r="AD159" s="78"/>
      <c r="AF159" s="78"/>
      <c r="AG159" s="78"/>
      <c r="AH159" s="78"/>
      <c r="AI159" s="78"/>
      <c r="AJ159" s="78"/>
      <c r="AK159" s="78"/>
    </row>
    <row r="160" spans="1:37" ht="15">
      <c r="A160" s="78"/>
      <c r="B160" s="78"/>
      <c r="C160" s="78"/>
      <c r="I160" s="78"/>
      <c r="J160" s="115"/>
      <c r="K160" s="115"/>
      <c r="L160" s="115"/>
      <c r="M160" s="115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  <c r="AA160" s="78"/>
      <c r="AB160" s="78"/>
      <c r="AC160" s="78"/>
      <c r="AD160" s="78"/>
      <c r="AF160" s="78"/>
      <c r="AG160" s="78"/>
      <c r="AH160" s="78"/>
      <c r="AI160" s="78"/>
      <c r="AJ160" s="78"/>
      <c r="AK160" s="78"/>
    </row>
    <row r="161" spans="1:37" ht="15">
      <c r="A161" s="78"/>
      <c r="B161" s="78"/>
      <c r="C161" s="78"/>
      <c r="I161" s="78"/>
      <c r="J161" s="115"/>
      <c r="K161" s="115"/>
      <c r="L161" s="115"/>
      <c r="M161" s="115"/>
      <c r="N161" s="78"/>
      <c r="O161" s="78"/>
      <c r="P161" s="78"/>
      <c r="Q161" s="78"/>
      <c r="R161" s="78"/>
      <c r="S161" s="78"/>
      <c r="T161" s="78"/>
      <c r="U161" s="78"/>
      <c r="V161" s="78"/>
      <c r="W161" s="78"/>
      <c r="X161" s="78"/>
      <c r="Y161" s="78"/>
      <c r="Z161" s="78"/>
      <c r="AA161" s="78"/>
      <c r="AB161" s="78"/>
      <c r="AC161" s="78"/>
      <c r="AD161" s="78"/>
      <c r="AF161" s="78"/>
      <c r="AG161" s="78"/>
      <c r="AH161" s="78"/>
      <c r="AI161" s="78"/>
      <c r="AJ161" s="78"/>
      <c r="AK161" s="78"/>
    </row>
    <row r="162" spans="1:37" ht="15">
      <c r="A162" s="78"/>
      <c r="B162" s="78"/>
      <c r="C162" s="78"/>
      <c r="I162" s="78"/>
      <c r="J162" s="115"/>
      <c r="K162" s="115"/>
      <c r="L162" s="115"/>
      <c r="M162" s="115"/>
      <c r="N162" s="78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8"/>
      <c r="Z162" s="78"/>
      <c r="AA162" s="78"/>
      <c r="AB162" s="78"/>
      <c r="AC162" s="78"/>
      <c r="AD162" s="78"/>
      <c r="AF162" s="78"/>
      <c r="AG162" s="78"/>
      <c r="AH162" s="78"/>
      <c r="AI162" s="78"/>
      <c r="AJ162" s="78"/>
      <c r="AK162" s="78"/>
    </row>
    <row r="163" spans="1:37" ht="15">
      <c r="A163" s="78"/>
      <c r="B163" s="78"/>
      <c r="C163" s="78"/>
      <c r="I163" s="78"/>
      <c r="J163" s="115"/>
      <c r="K163" s="115"/>
      <c r="L163" s="115"/>
      <c r="M163" s="115"/>
      <c r="N163" s="78"/>
      <c r="O163" s="78"/>
      <c r="P163" s="78"/>
      <c r="Q163" s="78"/>
      <c r="R163" s="78"/>
      <c r="S163" s="78"/>
      <c r="T163" s="78"/>
      <c r="U163" s="78"/>
      <c r="V163" s="78"/>
      <c r="W163" s="78"/>
      <c r="X163" s="78"/>
      <c r="Y163" s="78"/>
      <c r="Z163" s="78"/>
      <c r="AA163" s="78"/>
      <c r="AB163" s="78"/>
      <c r="AC163" s="78"/>
      <c r="AD163" s="78"/>
      <c r="AF163" s="78"/>
      <c r="AG163" s="78"/>
      <c r="AH163" s="78"/>
      <c r="AI163" s="78"/>
      <c r="AJ163" s="78"/>
      <c r="AK163" s="78"/>
    </row>
    <row r="164" spans="1:37" ht="15">
      <c r="A164" s="78"/>
      <c r="B164" s="78"/>
      <c r="C164" s="78"/>
      <c r="I164" s="78"/>
      <c r="J164" s="115"/>
      <c r="K164" s="115"/>
      <c r="L164" s="115"/>
      <c r="M164" s="115"/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78"/>
      <c r="Y164" s="78"/>
      <c r="Z164" s="78"/>
      <c r="AA164" s="78"/>
      <c r="AB164" s="78"/>
      <c r="AC164" s="78"/>
      <c r="AD164" s="78"/>
      <c r="AF164" s="78"/>
      <c r="AG164" s="78"/>
      <c r="AH164" s="78"/>
      <c r="AI164" s="78"/>
      <c r="AJ164" s="78"/>
      <c r="AK164" s="78"/>
    </row>
    <row r="165" spans="1:37" ht="15">
      <c r="A165" s="78"/>
      <c r="B165" s="78"/>
      <c r="C165" s="78"/>
      <c r="I165" s="78"/>
      <c r="J165" s="115"/>
      <c r="K165" s="115"/>
      <c r="L165" s="115"/>
      <c r="M165" s="115"/>
      <c r="N165" s="78"/>
      <c r="O165" s="78"/>
      <c r="P165" s="78"/>
      <c r="Q165" s="78"/>
      <c r="R165" s="78"/>
      <c r="S165" s="78"/>
      <c r="T165" s="78"/>
      <c r="U165" s="78"/>
      <c r="V165" s="78"/>
      <c r="W165" s="78"/>
      <c r="X165" s="78"/>
      <c r="Y165" s="78"/>
      <c r="Z165" s="78"/>
      <c r="AA165" s="78"/>
      <c r="AB165" s="78"/>
      <c r="AC165" s="78"/>
      <c r="AD165" s="78"/>
      <c r="AF165" s="78"/>
      <c r="AG165" s="78"/>
      <c r="AH165" s="78"/>
      <c r="AI165" s="78"/>
      <c r="AJ165" s="78"/>
      <c r="AK165" s="78"/>
    </row>
    <row r="166" spans="1:37" ht="15">
      <c r="A166" s="78"/>
      <c r="B166" s="78"/>
      <c r="C166" s="78"/>
      <c r="I166" s="78"/>
      <c r="J166" s="115"/>
      <c r="K166" s="115"/>
      <c r="L166" s="115"/>
      <c r="M166" s="115"/>
      <c r="N166" s="78"/>
      <c r="O166" s="78"/>
      <c r="P166" s="78"/>
      <c r="Q166" s="78"/>
      <c r="R166" s="78"/>
      <c r="S166" s="78"/>
      <c r="T166" s="78"/>
      <c r="U166" s="78"/>
      <c r="V166" s="78"/>
      <c r="W166" s="78"/>
      <c r="X166" s="78"/>
      <c r="Y166" s="78"/>
      <c r="Z166" s="78"/>
      <c r="AA166" s="78"/>
      <c r="AB166" s="78"/>
      <c r="AC166" s="78"/>
      <c r="AD166" s="78"/>
      <c r="AF166" s="78"/>
      <c r="AG166" s="78"/>
      <c r="AH166" s="78"/>
      <c r="AI166" s="78"/>
      <c r="AJ166" s="78"/>
      <c r="AK166" s="78"/>
    </row>
    <row r="167" spans="1:37" ht="15">
      <c r="A167" s="78"/>
      <c r="B167" s="78"/>
      <c r="C167" s="78"/>
      <c r="I167" s="78"/>
      <c r="J167" s="115"/>
      <c r="K167" s="115"/>
      <c r="L167" s="115"/>
      <c r="M167" s="115"/>
      <c r="N167" s="78"/>
      <c r="O167" s="78"/>
      <c r="P167" s="78"/>
      <c r="Q167" s="78"/>
      <c r="R167" s="78"/>
      <c r="S167" s="78"/>
      <c r="T167" s="78"/>
      <c r="U167" s="78"/>
      <c r="V167" s="78"/>
      <c r="W167" s="78"/>
      <c r="X167" s="78"/>
      <c r="Y167" s="78"/>
      <c r="Z167" s="78"/>
      <c r="AA167" s="78"/>
      <c r="AB167" s="78"/>
      <c r="AC167" s="78"/>
      <c r="AD167" s="78"/>
      <c r="AF167" s="78"/>
      <c r="AG167" s="78"/>
      <c r="AH167" s="78"/>
      <c r="AI167" s="78"/>
      <c r="AJ167" s="78"/>
      <c r="AK167" s="78"/>
    </row>
    <row r="168" spans="1:37" ht="15">
      <c r="A168" s="78"/>
      <c r="B168" s="78"/>
      <c r="C168" s="78"/>
      <c r="I168" s="78"/>
      <c r="J168" s="115"/>
      <c r="K168" s="115"/>
      <c r="L168" s="115"/>
      <c r="M168" s="115"/>
      <c r="N168" s="78"/>
      <c r="O168" s="78"/>
      <c r="P168" s="78"/>
      <c r="Q168" s="78"/>
      <c r="R168" s="78"/>
      <c r="S168" s="78"/>
      <c r="T168" s="78"/>
      <c r="U168" s="78"/>
      <c r="V168" s="78"/>
      <c r="W168" s="78"/>
      <c r="X168" s="78"/>
      <c r="Y168" s="78"/>
      <c r="Z168" s="78"/>
      <c r="AA168" s="78"/>
      <c r="AB168" s="78"/>
      <c r="AC168" s="78"/>
      <c r="AD168" s="78"/>
      <c r="AF168" s="78"/>
      <c r="AG168" s="78"/>
      <c r="AH168" s="78"/>
      <c r="AI168" s="78"/>
      <c r="AJ168" s="78"/>
      <c r="AK168" s="78"/>
    </row>
    <row r="169" spans="1:37" ht="15">
      <c r="A169" s="78"/>
      <c r="B169" s="78"/>
      <c r="C169" s="78"/>
      <c r="I169" s="78"/>
      <c r="J169" s="115"/>
      <c r="K169" s="115"/>
      <c r="L169" s="115"/>
      <c r="M169" s="115"/>
      <c r="N169" s="78"/>
      <c r="O169" s="78"/>
      <c r="P169" s="78"/>
      <c r="Q169" s="78"/>
      <c r="R169" s="78"/>
      <c r="S169" s="78"/>
      <c r="T169" s="78"/>
      <c r="U169" s="78"/>
      <c r="V169" s="78"/>
      <c r="W169" s="78"/>
      <c r="X169" s="78"/>
      <c r="Y169" s="78"/>
      <c r="Z169" s="78"/>
      <c r="AA169" s="78"/>
      <c r="AB169" s="78"/>
      <c r="AC169" s="78"/>
      <c r="AD169" s="78"/>
      <c r="AF169" s="78"/>
      <c r="AG169" s="78"/>
      <c r="AH169" s="78"/>
      <c r="AI169" s="78"/>
      <c r="AJ169" s="78"/>
      <c r="AK169" s="78"/>
    </row>
    <row r="170" spans="1:37" ht="15">
      <c r="A170" s="78"/>
      <c r="B170" s="78"/>
      <c r="C170" s="78"/>
      <c r="I170" s="78"/>
      <c r="J170" s="115"/>
      <c r="K170" s="115"/>
      <c r="L170" s="115"/>
      <c r="M170" s="115"/>
      <c r="N170" s="78"/>
      <c r="O170" s="78"/>
      <c r="P170" s="78"/>
      <c r="Q170" s="78"/>
      <c r="R170" s="78"/>
      <c r="S170" s="78"/>
      <c r="T170" s="78"/>
      <c r="U170" s="78"/>
      <c r="V170" s="78"/>
      <c r="W170" s="78"/>
      <c r="X170" s="78"/>
      <c r="Y170" s="78"/>
      <c r="Z170" s="78"/>
      <c r="AA170" s="78"/>
      <c r="AB170" s="78"/>
      <c r="AC170" s="78"/>
      <c r="AD170" s="78"/>
      <c r="AF170" s="78"/>
      <c r="AG170" s="78"/>
      <c r="AH170" s="78"/>
      <c r="AI170" s="78"/>
      <c r="AJ170" s="78"/>
      <c r="AK170" s="78"/>
    </row>
    <row r="171" spans="1:37" ht="15">
      <c r="A171" s="78"/>
      <c r="B171" s="78"/>
      <c r="C171" s="78"/>
      <c r="I171" s="78"/>
      <c r="J171" s="115"/>
      <c r="K171" s="115"/>
      <c r="L171" s="115"/>
      <c r="M171" s="115"/>
      <c r="N171" s="78"/>
      <c r="O171" s="78"/>
      <c r="P171" s="78"/>
      <c r="Q171" s="78"/>
      <c r="R171" s="78"/>
      <c r="S171" s="78"/>
      <c r="T171" s="78"/>
      <c r="U171" s="78"/>
      <c r="V171" s="78"/>
      <c r="W171" s="78"/>
      <c r="X171" s="78"/>
      <c r="Y171" s="78"/>
      <c r="Z171" s="78"/>
      <c r="AA171" s="78"/>
      <c r="AB171" s="78"/>
      <c r="AC171" s="78"/>
      <c r="AD171" s="78"/>
      <c r="AF171" s="78"/>
      <c r="AG171" s="78"/>
      <c r="AH171" s="78"/>
      <c r="AI171" s="78"/>
      <c r="AJ171" s="78"/>
      <c r="AK171" s="78"/>
    </row>
    <row r="172" spans="1:37" ht="15">
      <c r="A172" s="78"/>
      <c r="B172" s="78"/>
      <c r="C172" s="78"/>
      <c r="I172" s="78"/>
      <c r="J172" s="115"/>
      <c r="K172" s="115"/>
      <c r="L172" s="115"/>
      <c r="M172" s="115"/>
      <c r="N172" s="78"/>
      <c r="O172" s="78"/>
      <c r="P172" s="78"/>
      <c r="Q172" s="78"/>
      <c r="R172" s="78"/>
      <c r="S172" s="78"/>
      <c r="T172" s="78"/>
      <c r="U172" s="78"/>
      <c r="V172" s="78"/>
      <c r="W172" s="78"/>
      <c r="X172" s="78"/>
      <c r="Y172" s="78"/>
      <c r="Z172" s="78"/>
      <c r="AA172" s="78"/>
      <c r="AB172" s="78"/>
      <c r="AC172" s="78"/>
      <c r="AD172" s="78"/>
      <c r="AF172" s="78"/>
      <c r="AG172" s="78"/>
      <c r="AH172" s="78"/>
      <c r="AI172" s="78"/>
      <c r="AJ172" s="78"/>
      <c r="AK172" s="78"/>
    </row>
    <row r="173" spans="1:37" ht="15">
      <c r="A173" s="78"/>
      <c r="B173" s="78"/>
      <c r="C173" s="78"/>
      <c r="I173" s="78"/>
      <c r="J173" s="115"/>
      <c r="K173" s="115"/>
      <c r="L173" s="115"/>
      <c r="M173" s="115"/>
      <c r="N173" s="78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8"/>
      <c r="Z173" s="78"/>
      <c r="AA173" s="78"/>
      <c r="AB173" s="78"/>
      <c r="AC173" s="78"/>
      <c r="AD173" s="78"/>
      <c r="AF173" s="78"/>
      <c r="AG173" s="78"/>
      <c r="AH173" s="78"/>
      <c r="AI173" s="78"/>
      <c r="AJ173" s="78"/>
      <c r="AK173" s="78"/>
    </row>
    <row r="174" spans="1:37" ht="15">
      <c r="A174" s="78"/>
      <c r="B174" s="78"/>
      <c r="C174" s="78"/>
      <c r="I174" s="78"/>
      <c r="J174" s="115"/>
      <c r="K174" s="115"/>
      <c r="L174" s="115"/>
      <c r="M174" s="115"/>
      <c r="N174" s="78"/>
      <c r="O174" s="78"/>
      <c r="P174" s="78"/>
      <c r="Q174" s="78"/>
      <c r="R174" s="78"/>
      <c r="S174" s="78"/>
      <c r="T174" s="78"/>
      <c r="U174" s="78"/>
      <c r="V174" s="78"/>
      <c r="W174" s="78"/>
      <c r="X174" s="78"/>
      <c r="Y174" s="78"/>
      <c r="Z174" s="78"/>
      <c r="AA174" s="78"/>
      <c r="AB174" s="78"/>
      <c r="AC174" s="78"/>
      <c r="AD174" s="78"/>
      <c r="AF174" s="78"/>
      <c r="AG174" s="78"/>
      <c r="AH174" s="78"/>
      <c r="AI174" s="78"/>
      <c r="AJ174" s="78"/>
      <c r="AK174" s="78"/>
    </row>
    <row r="175" spans="1:37" ht="15">
      <c r="A175" s="78"/>
      <c r="B175" s="78"/>
      <c r="C175" s="78"/>
      <c r="I175" s="78"/>
      <c r="J175" s="115"/>
      <c r="K175" s="115"/>
      <c r="L175" s="115"/>
      <c r="M175" s="115"/>
      <c r="N175" s="78"/>
      <c r="O175" s="78"/>
      <c r="P175" s="78"/>
      <c r="Q175" s="78"/>
      <c r="R175" s="78"/>
      <c r="S175" s="78"/>
      <c r="T175" s="78"/>
      <c r="U175" s="78"/>
      <c r="V175" s="78"/>
      <c r="W175" s="78"/>
      <c r="X175" s="78"/>
      <c r="Y175" s="78"/>
      <c r="Z175" s="78"/>
      <c r="AA175" s="78"/>
      <c r="AB175" s="78"/>
      <c r="AC175" s="78"/>
      <c r="AD175" s="78"/>
      <c r="AF175" s="78"/>
      <c r="AG175" s="78"/>
      <c r="AH175" s="78"/>
      <c r="AI175" s="78"/>
      <c r="AJ175" s="78"/>
      <c r="AK175" s="78"/>
    </row>
    <row r="176" spans="1:37" ht="15">
      <c r="A176" s="78"/>
      <c r="B176" s="78"/>
      <c r="C176" s="78"/>
      <c r="I176" s="78"/>
      <c r="J176" s="115"/>
      <c r="K176" s="115"/>
      <c r="L176" s="115"/>
      <c r="M176" s="115"/>
      <c r="N176" s="78"/>
      <c r="O176" s="78"/>
      <c r="P176" s="78"/>
      <c r="Q176" s="78"/>
      <c r="R176" s="78"/>
      <c r="S176" s="78"/>
      <c r="T176" s="78"/>
      <c r="U176" s="78"/>
      <c r="V176" s="78"/>
      <c r="W176" s="78"/>
      <c r="X176" s="78"/>
      <c r="Y176" s="78"/>
      <c r="Z176" s="78"/>
      <c r="AA176" s="78"/>
      <c r="AB176" s="78"/>
      <c r="AC176" s="78"/>
      <c r="AD176" s="78"/>
      <c r="AF176" s="78"/>
      <c r="AG176" s="78"/>
      <c r="AH176" s="78"/>
      <c r="AI176" s="78"/>
      <c r="AJ176" s="78"/>
      <c r="AK176" s="78"/>
    </row>
    <row r="177" spans="1:37" ht="15">
      <c r="A177" s="78"/>
      <c r="B177" s="78"/>
      <c r="C177" s="78"/>
      <c r="I177" s="78"/>
      <c r="J177" s="115"/>
      <c r="K177" s="115"/>
      <c r="L177" s="115"/>
      <c r="M177" s="115"/>
      <c r="N177" s="78"/>
      <c r="O177" s="78"/>
      <c r="P177" s="78"/>
      <c r="Q177" s="78"/>
      <c r="R177" s="78"/>
      <c r="S177" s="78"/>
      <c r="T177" s="78"/>
      <c r="U177" s="78"/>
      <c r="V177" s="78"/>
      <c r="W177" s="78"/>
      <c r="X177" s="78"/>
      <c r="Y177" s="78"/>
      <c r="Z177" s="78"/>
      <c r="AA177" s="78"/>
      <c r="AB177" s="78"/>
      <c r="AC177" s="78"/>
      <c r="AD177" s="78"/>
      <c r="AF177" s="78"/>
      <c r="AG177" s="78"/>
      <c r="AH177" s="78"/>
      <c r="AI177" s="78"/>
      <c r="AJ177" s="78"/>
      <c r="AK177" s="78"/>
    </row>
    <row r="178" spans="1:37" ht="15">
      <c r="A178" s="78"/>
      <c r="B178" s="78"/>
      <c r="C178" s="78"/>
      <c r="I178" s="78"/>
      <c r="J178" s="115"/>
      <c r="K178" s="115"/>
      <c r="L178" s="115"/>
      <c r="M178" s="115"/>
      <c r="N178" s="78"/>
      <c r="O178" s="78"/>
      <c r="P178" s="78"/>
      <c r="Q178" s="78"/>
      <c r="R178" s="78"/>
      <c r="S178" s="78"/>
      <c r="T178" s="78"/>
      <c r="U178" s="78"/>
      <c r="V178" s="78"/>
      <c r="W178" s="78"/>
      <c r="X178" s="78"/>
      <c r="Y178" s="78"/>
      <c r="Z178" s="78"/>
      <c r="AA178" s="78"/>
      <c r="AB178" s="78"/>
      <c r="AC178" s="78"/>
      <c r="AD178" s="78"/>
      <c r="AF178" s="78"/>
      <c r="AG178" s="78"/>
      <c r="AH178" s="78"/>
      <c r="AI178" s="78"/>
      <c r="AJ178" s="78"/>
      <c r="AK178" s="78"/>
    </row>
    <row r="179" spans="1:37" ht="15">
      <c r="A179" s="78"/>
      <c r="B179" s="78"/>
      <c r="C179" s="78"/>
      <c r="I179" s="78"/>
      <c r="J179" s="115"/>
      <c r="K179" s="115"/>
      <c r="L179" s="115"/>
      <c r="M179" s="115"/>
      <c r="N179" s="78"/>
      <c r="O179" s="78"/>
      <c r="P179" s="78"/>
      <c r="Q179" s="78"/>
      <c r="R179" s="78"/>
      <c r="S179" s="78"/>
      <c r="T179" s="78"/>
      <c r="U179" s="78"/>
      <c r="V179" s="78"/>
      <c r="W179" s="78"/>
      <c r="X179" s="78"/>
      <c r="Y179" s="78"/>
      <c r="Z179" s="78"/>
      <c r="AA179" s="78"/>
      <c r="AB179" s="78"/>
      <c r="AC179" s="78"/>
      <c r="AD179" s="78"/>
      <c r="AF179" s="78"/>
      <c r="AG179" s="78"/>
      <c r="AH179" s="78"/>
      <c r="AI179" s="78"/>
      <c r="AJ179" s="78"/>
      <c r="AK179" s="78"/>
    </row>
    <row r="180" spans="1:37" ht="15">
      <c r="A180" s="78"/>
      <c r="B180" s="78"/>
      <c r="C180" s="78"/>
      <c r="I180" s="78"/>
      <c r="J180" s="115"/>
      <c r="K180" s="115"/>
      <c r="L180" s="115"/>
      <c r="M180" s="115"/>
      <c r="N180" s="78"/>
      <c r="O180" s="78"/>
      <c r="P180" s="78"/>
      <c r="Q180" s="78"/>
      <c r="R180" s="78"/>
      <c r="S180" s="78"/>
      <c r="T180" s="78"/>
      <c r="U180" s="78"/>
      <c r="V180" s="78"/>
      <c r="W180" s="78"/>
      <c r="X180" s="78"/>
      <c r="Y180" s="78"/>
      <c r="Z180" s="78"/>
      <c r="AA180" s="78"/>
      <c r="AB180" s="78"/>
      <c r="AC180" s="78"/>
      <c r="AD180" s="78"/>
      <c r="AF180" s="78"/>
      <c r="AG180" s="78"/>
      <c r="AH180" s="78"/>
      <c r="AI180" s="78"/>
      <c r="AJ180" s="78"/>
      <c r="AK180" s="78"/>
    </row>
    <row r="181" spans="1:37" ht="15">
      <c r="A181" s="78"/>
      <c r="B181" s="78"/>
      <c r="C181" s="78"/>
      <c r="I181" s="78"/>
      <c r="J181" s="115"/>
      <c r="K181" s="115"/>
      <c r="L181" s="115"/>
      <c r="M181" s="115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78"/>
      <c r="AF181" s="78"/>
      <c r="AG181" s="78"/>
      <c r="AH181" s="78"/>
      <c r="AI181" s="78"/>
      <c r="AJ181" s="78"/>
      <c r="AK181" s="78"/>
    </row>
    <row r="182" spans="1:37" ht="15">
      <c r="A182" s="78"/>
      <c r="B182" s="78"/>
      <c r="C182" s="78"/>
      <c r="I182" s="78"/>
      <c r="J182" s="115"/>
      <c r="K182" s="115"/>
      <c r="L182" s="115"/>
      <c r="M182" s="115"/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  <c r="AA182" s="78"/>
      <c r="AB182" s="78"/>
      <c r="AC182" s="78"/>
      <c r="AD182" s="78"/>
      <c r="AF182" s="78"/>
      <c r="AG182" s="78"/>
      <c r="AH182" s="78"/>
      <c r="AI182" s="78"/>
      <c r="AJ182" s="78"/>
      <c r="AK182" s="78"/>
    </row>
    <row r="183" spans="1:37" ht="15">
      <c r="A183" s="78"/>
      <c r="B183" s="78"/>
      <c r="C183" s="78"/>
      <c r="I183" s="78"/>
      <c r="J183" s="115"/>
      <c r="K183" s="115"/>
      <c r="L183" s="115"/>
      <c r="M183" s="115"/>
      <c r="N183" s="78"/>
      <c r="O183" s="78"/>
      <c r="P183" s="78"/>
      <c r="Q183" s="78"/>
      <c r="R183" s="78"/>
      <c r="S183" s="78"/>
      <c r="T183" s="78"/>
      <c r="U183" s="78"/>
      <c r="V183" s="78"/>
      <c r="W183" s="78"/>
      <c r="X183" s="78"/>
      <c r="Y183" s="78"/>
      <c r="Z183" s="78"/>
      <c r="AA183" s="78"/>
      <c r="AB183" s="78"/>
      <c r="AC183" s="78"/>
      <c r="AD183" s="78"/>
      <c r="AF183" s="78"/>
      <c r="AG183" s="78"/>
      <c r="AH183" s="78"/>
      <c r="AI183" s="78"/>
      <c r="AJ183" s="78"/>
      <c r="AK183" s="78"/>
    </row>
    <row r="184" spans="1:37" ht="15">
      <c r="A184" s="78"/>
      <c r="B184" s="78"/>
      <c r="C184" s="78"/>
      <c r="I184" s="78"/>
      <c r="J184" s="115"/>
      <c r="K184" s="115"/>
      <c r="L184" s="115"/>
      <c r="M184" s="115"/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  <c r="AA184" s="78"/>
      <c r="AB184" s="78"/>
      <c r="AC184" s="78"/>
      <c r="AD184" s="78"/>
      <c r="AF184" s="78"/>
      <c r="AG184" s="78"/>
      <c r="AH184" s="78"/>
      <c r="AI184" s="78"/>
      <c r="AJ184" s="78"/>
      <c r="AK184" s="78"/>
    </row>
    <row r="185" spans="1:37" ht="15">
      <c r="A185" s="78"/>
      <c r="B185" s="78"/>
      <c r="C185" s="78"/>
      <c r="I185" s="78"/>
      <c r="J185" s="115"/>
      <c r="K185" s="115"/>
      <c r="L185" s="115"/>
      <c r="M185" s="115"/>
      <c r="N185" s="78"/>
      <c r="O185" s="78"/>
      <c r="P185" s="78"/>
      <c r="Q185" s="78"/>
      <c r="R185" s="78"/>
      <c r="S185" s="78"/>
      <c r="T185" s="78"/>
      <c r="U185" s="78"/>
      <c r="V185" s="78"/>
      <c r="W185" s="78"/>
      <c r="X185" s="78"/>
      <c r="Y185" s="78"/>
      <c r="Z185" s="78"/>
      <c r="AA185" s="78"/>
      <c r="AB185" s="78"/>
      <c r="AC185" s="78"/>
      <c r="AD185" s="78"/>
      <c r="AF185" s="78"/>
      <c r="AG185" s="78"/>
      <c r="AH185" s="78"/>
      <c r="AI185" s="78"/>
      <c r="AJ185" s="78"/>
      <c r="AK185" s="78"/>
    </row>
    <row r="186" spans="1:37" ht="15">
      <c r="A186" s="78"/>
      <c r="B186" s="78"/>
      <c r="C186" s="78"/>
      <c r="I186" s="78"/>
      <c r="J186" s="115"/>
      <c r="K186" s="115"/>
      <c r="L186" s="115"/>
      <c r="M186" s="115"/>
      <c r="N186" s="78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Z186" s="78"/>
      <c r="AA186" s="78"/>
      <c r="AB186" s="78"/>
      <c r="AC186" s="78"/>
      <c r="AD186" s="78"/>
      <c r="AF186" s="78"/>
      <c r="AG186" s="78"/>
      <c r="AH186" s="78"/>
      <c r="AI186" s="78"/>
      <c r="AJ186" s="78"/>
      <c r="AK186" s="78"/>
    </row>
    <row r="187" spans="1:37" ht="15">
      <c r="A187" s="78"/>
      <c r="B187" s="78"/>
      <c r="C187" s="78"/>
      <c r="I187" s="78"/>
      <c r="J187" s="115"/>
      <c r="K187" s="115"/>
      <c r="L187" s="115"/>
      <c r="M187" s="115"/>
      <c r="N187" s="78"/>
      <c r="O187" s="78"/>
      <c r="P187" s="78"/>
      <c r="Q187" s="78"/>
      <c r="R187" s="78"/>
      <c r="S187" s="78"/>
      <c r="T187" s="78"/>
      <c r="U187" s="78"/>
      <c r="V187" s="78"/>
      <c r="W187" s="78"/>
      <c r="X187" s="78"/>
      <c r="Y187" s="78"/>
      <c r="Z187" s="78"/>
      <c r="AA187" s="78"/>
      <c r="AB187" s="78"/>
      <c r="AC187" s="78"/>
      <c r="AD187" s="78"/>
      <c r="AF187" s="78"/>
      <c r="AG187" s="78"/>
      <c r="AH187" s="78"/>
      <c r="AI187" s="78"/>
      <c r="AJ187" s="78"/>
      <c r="AK187" s="78"/>
    </row>
    <row r="188" spans="1:37" ht="15">
      <c r="A188" s="78"/>
      <c r="B188" s="78"/>
      <c r="C188" s="78"/>
      <c r="I188" s="78"/>
      <c r="J188" s="115"/>
      <c r="K188" s="115"/>
      <c r="L188" s="115"/>
      <c r="M188" s="115"/>
      <c r="N188" s="78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  <c r="AA188" s="78"/>
      <c r="AB188" s="78"/>
      <c r="AC188" s="78"/>
      <c r="AD188" s="78"/>
      <c r="AF188" s="78"/>
      <c r="AG188" s="78"/>
      <c r="AH188" s="78"/>
      <c r="AI188" s="78"/>
      <c r="AJ188" s="78"/>
      <c r="AK188" s="78"/>
    </row>
    <row r="189" spans="1:37" ht="15">
      <c r="A189" s="78"/>
      <c r="B189" s="78"/>
      <c r="C189" s="78"/>
      <c r="I189" s="78"/>
      <c r="J189" s="115"/>
      <c r="K189" s="115"/>
      <c r="L189" s="115"/>
      <c r="M189" s="115"/>
      <c r="N189" s="78"/>
      <c r="O189" s="78"/>
      <c r="P189" s="78"/>
      <c r="Q189" s="78"/>
      <c r="R189" s="78"/>
      <c r="S189" s="78"/>
      <c r="T189" s="78"/>
      <c r="U189" s="78"/>
      <c r="V189" s="78"/>
      <c r="W189" s="78"/>
      <c r="X189" s="78"/>
      <c r="Y189" s="78"/>
      <c r="Z189" s="78"/>
      <c r="AA189" s="78"/>
      <c r="AB189" s="78"/>
      <c r="AC189" s="78"/>
      <c r="AD189" s="78"/>
      <c r="AF189" s="78"/>
      <c r="AG189" s="78"/>
      <c r="AH189" s="78"/>
      <c r="AI189" s="78"/>
      <c r="AJ189" s="78"/>
      <c r="AK189" s="78"/>
    </row>
    <row r="190" spans="1:37" ht="15">
      <c r="A190" s="78"/>
      <c r="B190" s="78"/>
      <c r="C190" s="78"/>
      <c r="I190" s="78"/>
      <c r="J190" s="115"/>
      <c r="K190" s="115"/>
      <c r="L190" s="115"/>
      <c r="M190" s="115"/>
      <c r="N190" s="78"/>
      <c r="O190" s="78"/>
      <c r="P190" s="78"/>
      <c r="Q190" s="78"/>
      <c r="R190" s="78"/>
      <c r="S190" s="78"/>
      <c r="T190" s="78"/>
      <c r="U190" s="78"/>
      <c r="V190" s="78"/>
      <c r="W190" s="78"/>
      <c r="X190" s="78"/>
      <c r="Y190" s="78"/>
      <c r="Z190" s="78"/>
      <c r="AA190" s="78"/>
      <c r="AB190" s="78"/>
      <c r="AC190" s="78"/>
      <c r="AD190" s="78"/>
      <c r="AF190" s="78"/>
      <c r="AG190" s="78"/>
      <c r="AH190" s="78"/>
      <c r="AI190" s="78"/>
      <c r="AJ190" s="78"/>
      <c r="AK190" s="78"/>
    </row>
    <row r="191" spans="1:37" ht="15">
      <c r="A191" s="78"/>
      <c r="B191" s="78"/>
      <c r="C191" s="78"/>
      <c r="I191" s="78"/>
      <c r="J191" s="115"/>
      <c r="K191" s="115"/>
      <c r="L191" s="115"/>
      <c r="M191" s="115"/>
      <c r="N191" s="78"/>
      <c r="O191" s="78"/>
      <c r="P191" s="78"/>
      <c r="Q191" s="78"/>
      <c r="R191" s="78"/>
      <c r="S191" s="78"/>
      <c r="T191" s="78"/>
      <c r="U191" s="78"/>
      <c r="V191" s="78"/>
      <c r="W191" s="78"/>
      <c r="X191" s="78"/>
      <c r="Y191" s="78"/>
      <c r="Z191" s="78"/>
      <c r="AA191" s="78"/>
      <c r="AB191" s="78"/>
      <c r="AC191" s="78"/>
      <c r="AD191" s="78"/>
      <c r="AF191" s="78"/>
      <c r="AG191" s="78"/>
      <c r="AH191" s="78"/>
      <c r="AI191" s="78"/>
      <c r="AJ191" s="78"/>
      <c r="AK191" s="78"/>
    </row>
    <row r="192" spans="1:37" ht="15">
      <c r="A192" s="78"/>
      <c r="B192" s="78"/>
      <c r="C192" s="78"/>
      <c r="I192" s="78"/>
      <c r="J192" s="115"/>
      <c r="K192" s="115"/>
      <c r="L192" s="115"/>
      <c r="M192" s="115"/>
      <c r="N192" s="78"/>
      <c r="O192" s="78"/>
      <c r="P192" s="78"/>
      <c r="Q192" s="78"/>
      <c r="R192" s="78"/>
      <c r="S192" s="78"/>
      <c r="T192" s="78"/>
      <c r="U192" s="78"/>
      <c r="V192" s="78"/>
      <c r="W192" s="78"/>
      <c r="X192" s="78"/>
      <c r="Y192" s="78"/>
      <c r="Z192" s="78"/>
      <c r="AA192" s="78"/>
      <c r="AB192" s="78"/>
      <c r="AC192" s="78"/>
      <c r="AD192" s="78"/>
      <c r="AF192" s="78"/>
      <c r="AG192" s="78"/>
      <c r="AH192" s="78"/>
      <c r="AI192" s="78"/>
      <c r="AJ192" s="78"/>
      <c r="AK192" s="78"/>
    </row>
    <row r="193" spans="1:37" ht="15">
      <c r="A193" s="78"/>
      <c r="B193" s="78"/>
      <c r="C193" s="78"/>
      <c r="I193" s="78"/>
      <c r="J193" s="115"/>
      <c r="K193" s="115"/>
      <c r="L193" s="115"/>
      <c r="M193" s="115"/>
      <c r="N193" s="78"/>
      <c r="O193" s="78"/>
      <c r="P193" s="78"/>
      <c r="Q193" s="78"/>
      <c r="R193" s="78"/>
      <c r="S193" s="78"/>
      <c r="T193" s="78"/>
      <c r="U193" s="78"/>
      <c r="V193" s="78"/>
      <c r="W193" s="78"/>
      <c r="X193" s="78"/>
      <c r="Y193" s="78"/>
      <c r="Z193" s="78"/>
      <c r="AA193" s="78"/>
      <c r="AB193" s="78"/>
      <c r="AC193" s="78"/>
      <c r="AD193" s="78"/>
      <c r="AF193" s="78"/>
      <c r="AG193" s="78"/>
      <c r="AH193" s="78"/>
      <c r="AI193" s="78"/>
      <c r="AJ193" s="78"/>
      <c r="AK193" s="78"/>
    </row>
    <row r="194" spans="1:37" ht="15">
      <c r="A194" s="78"/>
      <c r="B194" s="78"/>
      <c r="C194" s="78"/>
      <c r="I194" s="78"/>
      <c r="J194" s="115"/>
      <c r="K194" s="115"/>
      <c r="L194" s="115"/>
      <c r="M194" s="115"/>
      <c r="N194" s="78"/>
      <c r="O194" s="78"/>
      <c r="P194" s="78"/>
      <c r="Q194" s="78"/>
      <c r="R194" s="78"/>
      <c r="S194" s="78"/>
      <c r="T194" s="78"/>
      <c r="U194" s="78"/>
      <c r="V194" s="78"/>
      <c r="W194" s="78"/>
      <c r="X194" s="78"/>
      <c r="Y194" s="78"/>
      <c r="Z194" s="78"/>
      <c r="AA194" s="78"/>
      <c r="AB194" s="78"/>
      <c r="AC194" s="78"/>
      <c r="AD194" s="78"/>
      <c r="AF194" s="78"/>
      <c r="AG194" s="78"/>
      <c r="AH194" s="78"/>
      <c r="AI194" s="78"/>
      <c r="AJ194" s="78"/>
      <c r="AK194" s="78"/>
    </row>
    <row r="195" spans="1:37" ht="15">
      <c r="A195" s="78"/>
      <c r="B195" s="78"/>
      <c r="C195" s="78"/>
      <c r="I195" s="78"/>
      <c r="J195" s="115"/>
      <c r="K195" s="115"/>
      <c r="L195" s="115"/>
      <c r="M195" s="115"/>
      <c r="N195" s="78"/>
      <c r="O195" s="78"/>
      <c r="P195" s="78"/>
      <c r="Q195" s="78"/>
      <c r="R195" s="78"/>
      <c r="S195" s="78"/>
      <c r="T195" s="78"/>
      <c r="U195" s="78"/>
      <c r="V195" s="78"/>
      <c r="W195" s="78"/>
      <c r="X195" s="78"/>
      <c r="Y195" s="78"/>
      <c r="Z195" s="78"/>
      <c r="AA195" s="78"/>
      <c r="AB195" s="78"/>
      <c r="AC195" s="78"/>
      <c r="AD195" s="78"/>
      <c r="AF195" s="78"/>
      <c r="AG195" s="78"/>
      <c r="AH195" s="78"/>
      <c r="AI195" s="78"/>
      <c r="AJ195" s="78"/>
      <c r="AK195" s="78"/>
    </row>
    <row r="196" spans="1:37" ht="15">
      <c r="A196" s="78"/>
      <c r="B196" s="78"/>
      <c r="C196" s="78"/>
      <c r="I196" s="78"/>
      <c r="J196" s="115"/>
      <c r="K196" s="115"/>
      <c r="L196" s="115"/>
      <c r="M196" s="115"/>
      <c r="N196" s="78"/>
      <c r="O196" s="78"/>
      <c r="P196" s="78"/>
      <c r="Q196" s="78"/>
      <c r="R196" s="78"/>
      <c r="S196" s="78"/>
      <c r="T196" s="78"/>
      <c r="U196" s="78"/>
      <c r="V196" s="78"/>
      <c r="W196" s="78"/>
      <c r="X196" s="78"/>
      <c r="Y196" s="78"/>
      <c r="Z196" s="78"/>
      <c r="AA196" s="78"/>
      <c r="AB196" s="78"/>
      <c r="AC196" s="78"/>
      <c r="AD196" s="78"/>
      <c r="AF196" s="78"/>
      <c r="AG196" s="78"/>
      <c r="AH196" s="78"/>
      <c r="AI196" s="78"/>
      <c r="AJ196" s="78"/>
      <c r="AK196" s="78"/>
    </row>
    <row r="197" spans="1:37" ht="15">
      <c r="A197" s="78"/>
      <c r="B197" s="78"/>
      <c r="C197" s="78"/>
      <c r="I197" s="78"/>
      <c r="J197" s="115"/>
      <c r="K197" s="115"/>
      <c r="L197" s="115"/>
      <c r="M197" s="115"/>
      <c r="N197" s="78"/>
      <c r="O197" s="78"/>
      <c r="P197" s="78"/>
      <c r="Q197" s="78"/>
      <c r="R197" s="78"/>
      <c r="S197" s="78"/>
      <c r="T197" s="78"/>
      <c r="U197" s="78"/>
      <c r="V197" s="78"/>
      <c r="W197" s="78"/>
      <c r="X197" s="78"/>
      <c r="Y197" s="78"/>
      <c r="Z197" s="78"/>
      <c r="AA197" s="78"/>
      <c r="AB197" s="78"/>
      <c r="AC197" s="78"/>
      <c r="AD197" s="78"/>
      <c r="AF197" s="78"/>
      <c r="AG197" s="78"/>
      <c r="AH197" s="78"/>
      <c r="AI197" s="78"/>
      <c r="AJ197" s="78"/>
      <c r="AK197" s="78"/>
    </row>
    <row r="198" spans="1:37" ht="15">
      <c r="A198" s="78"/>
      <c r="B198" s="78"/>
      <c r="C198" s="78"/>
      <c r="I198" s="78"/>
      <c r="J198" s="115"/>
      <c r="K198" s="115"/>
      <c r="L198" s="115"/>
      <c r="M198" s="115"/>
      <c r="N198" s="78"/>
      <c r="O198" s="78"/>
      <c r="P198" s="78"/>
      <c r="Q198" s="78"/>
      <c r="R198" s="78"/>
      <c r="S198" s="78"/>
      <c r="T198" s="78"/>
      <c r="U198" s="78"/>
      <c r="V198" s="78"/>
      <c r="W198" s="78"/>
      <c r="X198" s="78"/>
      <c r="Y198" s="78"/>
      <c r="Z198" s="78"/>
      <c r="AA198" s="78"/>
      <c r="AB198" s="78"/>
      <c r="AC198" s="78"/>
      <c r="AD198" s="78"/>
      <c r="AF198" s="78"/>
      <c r="AG198" s="78"/>
      <c r="AH198" s="78"/>
      <c r="AI198" s="78"/>
      <c r="AJ198" s="78"/>
      <c r="AK198" s="78"/>
    </row>
    <row r="199" spans="1:37" ht="15">
      <c r="A199" s="78"/>
      <c r="B199" s="78"/>
      <c r="C199" s="78"/>
      <c r="I199" s="78"/>
      <c r="J199" s="115"/>
      <c r="K199" s="115"/>
      <c r="L199" s="115"/>
      <c r="M199" s="115"/>
      <c r="N199" s="78"/>
      <c r="O199" s="78"/>
      <c r="P199" s="78"/>
      <c r="Q199" s="78"/>
      <c r="R199" s="78"/>
      <c r="S199" s="78"/>
      <c r="T199" s="78"/>
      <c r="U199" s="78"/>
      <c r="V199" s="78"/>
      <c r="W199" s="78"/>
      <c r="X199" s="78"/>
      <c r="Y199" s="78"/>
      <c r="Z199" s="78"/>
      <c r="AA199" s="78"/>
      <c r="AB199" s="78"/>
      <c r="AC199" s="78"/>
      <c r="AD199" s="78"/>
      <c r="AF199" s="78"/>
      <c r="AG199" s="78"/>
      <c r="AH199" s="78"/>
      <c r="AI199" s="78"/>
      <c r="AJ199" s="78"/>
      <c r="AK199" s="78"/>
    </row>
    <row r="200" spans="1:37" ht="15">
      <c r="A200" s="78"/>
      <c r="B200" s="78"/>
      <c r="C200" s="78"/>
      <c r="I200" s="78"/>
      <c r="J200" s="115"/>
      <c r="K200" s="115"/>
      <c r="L200" s="115"/>
      <c r="M200" s="115"/>
      <c r="N200" s="78"/>
      <c r="O200" s="78"/>
      <c r="P200" s="78"/>
      <c r="Q200" s="78"/>
      <c r="R200" s="78"/>
      <c r="S200" s="78"/>
      <c r="T200" s="78"/>
      <c r="U200" s="78"/>
      <c r="V200" s="78"/>
      <c r="W200" s="78"/>
      <c r="X200" s="78"/>
      <c r="Y200" s="78"/>
      <c r="Z200" s="78"/>
      <c r="AA200" s="78"/>
      <c r="AB200" s="78"/>
      <c r="AC200" s="78"/>
      <c r="AD200" s="78"/>
      <c r="AF200" s="78"/>
      <c r="AG200" s="78"/>
      <c r="AH200" s="78"/>
      <c r="AI200" s="78"/>
      <c r="AJ200" s="78"/>
      <c r="AK200" s="78"/>
    </row>
    <row r="201" spans="1:37" ht="15">
      <c r="A201" s="78"/>
      <c r="B201" s="78"/>
      <c r="C201" s="78"/>
      <c r="I201" s="78"/>
      <c r="J201" s="115"/>
      <c r="K201" s="115"/>
      <c r="L201" s="115"/>
      <c r="M201" s="115"/>
      <c r="N201" s="78"/>
      <c r="O201" s="78"/>
      <c r="P201" s="78"/>
      <c r="Q201" s="78"/>
      <c r="R201" s="78"/>
      <c r="S201" s="78"/>
      <c r="T201" s="78"/>
      <c r="U201" s="78"/>
      <c r="V201" s="78"/>
      <c r="W201" s="78"/>
      <c r="X201" s="78"/>
      <c r="Y201" s="78"/>
      <c r="Z201" s="78"/>
      <c r="AA201" s="78"/>
      <c r="AB201" s="78"/>
      <c r="AC201" s="78"/>
      <c r="AD201" s="78"/>
      <c r="AF201" s="78"/>
      <c r="AG201" s="78"/>
      <c r="AH201" s="78"/>
      <c r="AI201" s="78"/>
      <c r="AJ201" s="78"/>
      <c r="AK201" s="78"/>
    </row>
    <row r="202" spans="1:37" ht="15">
      <c r="A202" s="78"/>
      <c r="B202" s="78"/>
      <c r="C202" s="78"/>
      <c r="I202" s="78"/>
      <c r="J202" s="115"/>
      <c r="K202" s="115"/>
      <c r="L202" s="115"/>
      <c r="M202" s="115"/>
      <c r="N202" s="78"/>
      <c r="O202" s="78"/>
      <c r="P202" s="78"/>
      <c r="Q202" s="78"/>
      <c r="R202" s="78"/>
      <c r="S202" s="78"/>
      <c r="T202" s="78"/>
      <c r="U202" s="78"/>
      <c r="V202" s="78"/>
      <c r="W202" s="78"/>
      <c r="X202" s="78"/>
      <c r="Y202" s="78"/>
      <c r="Z202" s="78"/>
      <c r="AA202" s="78"/>
      <c r="AB202" s="78"/>
      <c r="AC202" s="78"/>
      <c r="AD202" s="78"/>
      <c r="AF202" s="78"/>
      <c r="AG202" s="78"/>
      <c r="AH202" s="78"/>
      <c r="AI202" s="78"/>
      <c r="AJ202" s="78"/>
      <c r="AK202" s="78"/>
    </row>
    <row r="203" spans="1:37" ht="15">
      <c r="A203" s="78"/>
      <c r="B203" s="78"/>
      <c r="C203" s="78"/>
      <c r="I203" s="78"/>
      <c r="J203" s="115"/>
      <c r="K203" s="115"/>
      <c r="L203" s="115"/>
      <c r="M203" s="115"/>
      <c r="N203" s="78"/>
      <c r="O203" s="78"/>
      <c r="P203" s="78"/>
      <c r="Q203" s="78"/>
      <c r="R203" s="78"/>
      <c r="S203" s="78"/>
      <c r="T203" s="78"/>
      <c r="U203" s="78"/>
      <c r="V203" s="78"/>
      <c r="W203" s="78"/>
      <c r="X203" s="78"/>
      <c r="Y203" s="78"/>
      <c r="Z203" s="78"/>
      <c r="AA203" s="78"/>
      <c r="AB203" s="78"/>
      <c r="AC203" s="78"/>
      <c r="AD203" s="78"/>
      <c r="AF203" s="78"/>
      <c r="AG203" s="78"/>
      <c r="AH203" s="78"/>
      <c r="AI203" s="78"/>
      <c r="AJ203" s="78"/>
      <c r="AK203" s="78"/>
    </row>
    <row r="204" spans="1:37" ht="15">
      <c r="A204" s="78"/>
      <c r="B204" s="78"/>
      <c r="C204" s="78"/>
      <c r="I204" s="78"/>
      <c r="J204" s="115"/>
      <c r="K204" s="115"/>
      <c r="L204" s="115"/>
      <c r="M204" s="115"/>
      <c r="N204" s="78"/>
      <c r="O204" s="78"/>
      <c r="P204" s="78"/>
      <c r="Q204" s="78"/>
      <c r="R204" s="78"/>
      <c r="S204" s="78"/>
      <c r="T204" s="78"/>
      <c r="U204" s="78"/>
      <c r="V204" s="78"/>
      <c r="W204" s="78"/>
      <c r="X204" s="78"/>
      <c r="Y204" s="78"/>
      <c r="Z204" s="78"/>
      <c r="AA204" s="78"/>
      <c r="AB204" s="78"/>
      <c r="AC204" s="78"/>
      <c r="AD204" s="78"/>
      <c r="AF204" s="78"/>
      <c r="AG204" s="78"/>
      <c r="AH204" s="78"/>
      <c r="AI204" s="78"/>
      <c r="AJ204" s="78"/>
      <c r="AK204" s="78"/>
    </row>
    <row r="205" spans="1:37" ht="15">
      <c r="A205" s="78"/>
      <c r="B205" s="78"/>
      <c r="C205" s="78"/>
      <c r="I205" s="78"/>
      <c r="J205" s="115"/>
      <c r="K205" s="115"/>
      <c r="L205" s="115"/>
      <c r="M205" s="115"/>
      <c r="N205" s="78"/>
      <c r="O205" s="78"/>
      <c r="P205" s="78"/>
      <c r="Q205" s="78"/>
      <c r="R205" s="78"/>
      <c r="S205" s="78"/>
      <c r="T205" s="78"/>
      <c r="U205" s="78"/>
      <c r="V205" s="78"/>
      <c r="W205" s="78"/>
      <c r="X205" s="78"/>
      <c r="Y205" s="78"/>
      <c r="Z205" s="78"/>
      <c r="AA205" s="78"/>
      <c r="AB205" s="78"/>
      <c r="AC205" s="78"/>
      <c r="AD205" s="78"/>
      <c r="AF205" s="78"/>
      <c r="AG205" s="78"/>
      <c r="AH205" s="78"/>
      <c r="AI205" s="78"/>
      <c r="AJ205" s="78"/>
      <c r="AK205" s="78"/>
    </row>
    <row r="206" spans="1:37" ht="15">
      <c r="A206" s="78"/>
      <c r="B206" s="78"/>
      <c r="C206" s="78"/>
      <c r="I206" s="78"/>
      <c r="J206" s="115"/>
      <c r="K206" s="115"/>
      <c r="L206" s="115"/>
      <c r="M206" s="115"/>
      <c r="N206" s="78"/>
      <c r="O206" s="78"/>
      <c r="P206" s="78"/>
      <c r="Q206" s="78"/>
      <c r="R206" s="78"/>
      <c r="S206" s="78"/>
      <c r="T206" s="78"/>
      <c r="U206" s="78"/>
      <c r="V206" s="78"/>
      <c r="W206" s="78"/>
      <c r="X206" s="78"/>
      <c r="Y206" s="78"/>
      <c r="Z206" s="78"/>
      <c r="AA206" s="78"/>
      <c r="AB206" s="78"/>
      <c r="AC206" s="78"/>
      <c r="AD206" s="78"/>
      <c r="AF206" s="78"/>
      <c r="AG206" s="78"/>
      <c r="AH206" s="78"/>
      <c r="AI206" s="78"/>
      <c r="AJ206" s="78"/>
      <c r="AK206" s="78"/>
    </row>
    <row r="207" spans="1:37" ht="15">
      <c r="A207" s="78"/>
      <c r="B207" s="78"/>
      <c r="C207" s="78"/>
      <c r="I207" s="78"/>
      <c r="J207" s="115"/>
      <c r="K207" s="115"/>
      <c r="L207" s="115"/>
      <c r="M207" s="115"/>
      <c r="N207" s="78"/>
      <c r="O207" s="78"/>
      <c r="P207" s="78"/>
      <c r="Q207" s="78"/>
      <c r="R207" s="78"/>
      <c r="S207" s="78"/>
      <c r="T207" s="78"/>
      <c r="U207" s="78"/>
      <c r="V207" s="78"/>
      <c r="W207" s="78"/>
      <c r="X207" s="78"/>
      <c r="Y207" s="78"/>
      <c r="Z207" s="78"/>
      <c r="AA207" s="78"/>
      <c r="AB207" s="78"/>
      <c r="AC207" s="78"/>
      <c r="AD207" s="78"/>
      <c r="AF207" s="78"/>
      <c r="AG207" s="78"/>
      <c r="AH207" s="78"/>
      <c r="AI207" s="78"/>
      <c r="AJ207" s="78"/>
      <c r="AK207" s="78"/>
    </row>
    <row r="208" spans="1:37" ht="15">
      <c r="A208" s="78"/>
      <c r="B208" s="78"/>
      <c r="C208" s="78"/>
      <c r="I208" s="78"/>
      <c r="J208" s="115"/>
      <c r="K208" s="115"/>
      <c r="L208" s="115"/>
      <c r="M208" s="115"/>
      <c r="N208" s="78"/>
      <c r="O208" s="78"/>
      <c r="P208" s="78"/>
      <c r="Q208" s="78"/>
      <c r="R208" s="78"/>
      <c r="S208" s="78"/>
      <c r="T208" s="78"/>
      <c r="U208" s="78"/>
      <c r="V208" s="78"/>
      <c r="W208" s="78"/>
      <c r="X208" s="78"/>
      <c r="Y208" s="78"/>
      <c r="Z208" s="78"/>
      <c r="AA208" s="78"/>
      <c r="AB208" s="78"/>
      <c r="AC208" s="78"/>
      <c r="AD208" s="78"/>
      <c r="AF208" s="78"/>
      <c r="AG208" s="78"/>
      <c r="AH208" s="78"/>
      <c r="AI208" s="78"/>
      <c r="AJ208" s="78"/>
      <c r="AK208" s="78"/>
    </row>
    <row r="209" spans="1:37" ht="15">
      <c r="A209" s="78"/>
      <c r="B209" s="78"/>
      <c r="C209" s="78"/>
      <c r="I209" s="78"/>
      <c r="J209" s="115"/>
      <c r="K209" s="115"/>
      <c r="L209" s="115"/>
      <c r="M209" s="115"/>
      <c r="N209" s="78"/>
      <c r="O209" s="78"/>
      <c r="P209" s="78"/>
      <c r="Q209" s="78"/>
      <c r="R209" s="78"/>
      <c r="S209" s="78"/>
      <c r="T209" s="78"/>
      <c r="U209" s="78"/>
      <c r="V209" s="78"/>
      <c r="W209" s="78"/>
      <c r="X209" s="78"/>
      <c r="Y209" s="78"/>
      <c r="Z209" s="78"/>
      <c r="AA209" s="78"/>
      <c r="AB209" s="78"/>
      <c r="AC209" s="78"/>
      <c r="AD209" s="78"/>
      <c r="AF209" s="78"/>
      <c r="AG209" s="78"/>
      <c r="AH209" s="78"/>
      <c r="AI209" s="78"/>
      <c r="AJ209" s="78"/>
      <c r="AK209" s="78"/>
    </row>
    <row r="210" spans="1:37" ht="15">
      <c r="A210" s="78"/>
      <c r="B210" s="78"/>
      <c r="C210" s="78"/>
      <c r="I210" s="78"/>
      <c r="J210" s="115"/>
      <c r="K210" s="115"/>
      <c r="L210" s="115"/>
      <c r="M210" s="115"/>
      <c r="N210" s="78"/>
      <c r="O210" s="78"/>
      <c r="P210" s="78"/>
      <c r="Q210" s="78"/>
      <c r="R210" s="78"/>
      <c r="S210" s="78"/>
      <c r="T210" s="78"/>
      <c r="U210" s="78"/>
      <c r="V210" s="78"/>
      <c r="W210" s="78"/>
      <c r="X210" s="78"/>
      <c r="Y210" s="78"/>
      <c r="Z210" s="78"/>
      <c r="AA210" s="78"/>
      <c r="AB210" s="78"/>
      <c r="AC210" s="78"/>
      <c r="AD210" s="78"/>
      <c r="AF210" s="78"/>
      <c r="AG210" s="78"/>
      <c r="AH210" s="78"/>
      <c r="AI210" s="78"/>
      <c r="AJ210" s="78"/>
      <c r="AK210" s="78"/>
    </row>
    <row r="211" spans="1:37" ht="15">
      <c r="A211" s="78"/>
      <c r="B211" s="78"/>
      <c r="C211" s="78"/>
      <c r="I211" s="78"/>
      <c r="J211" s="115"/>
      <c r="K211" s="115"/>
      <c r="L211" s="115"/>
      <c r="M211" s="115"/>
      <c r="N211" s="78"/>
      <c r="O211" s="78"/>
      <c r="P211" s="78"/>
      <c r="Q211" s="78"/>
      <c r="R211" s="78"/>
      <c r="S211" s="78"/>
      <c r="T211" s="78"/>
      <c r="U211" s="78"/>
      <c r="V211" s="78"/>
      <c r="W211" s="78"/>
      <c r="X211" s="78"/>
      <c r="Y211" s="78"/>
      <c r="Z211" s="78"/>
      <c r="AA211" s="78"/>
      <c r="AB211" s="78"/>
      <c r="AC211" s="78"/>
      <c r="AD211" s="78"/>
      <c r="AF211" s="78"/>
      <c r="AG211" s="78"/>
      <c r="AH211" s="78"/>
      <c r="AI211" s="78"/>
      <c r="AJ211" s="78"/>
      <c r="AK211" s="78"/>
    </row>
    <row r="212" spans="1:37" ht="15">
      <c r="A212" s="78"/>
      <c r="B212" s="78"/>
      <c r="C212" s="78"/>
      <c r="I212" s="78"/>
      <c r="J212" s="115"/>
      <c r="K212" s="115"/>
      <c r="L212" s="115"/>
      <c r="M212" s="115"/>
      <c r="N212" s="78"/>
      <c r="O212" s="78"/>
      <c r="P212" s="78"/>
      <c r="Q212" s="78"/>
      <c r="R212" s="78"/>
      <c r="S212" s="78"/>
      <c r="T212" s="78"/>
      <c r="U212" s="78"/>
      <c r="V212" s="78"/>
      <c r="W212" s="78"/>
      <c r="X212" s="78"/>
      <c r="Y212" s="78"/>
      <c r="Z212" s="78"/>
      <c r="AA212" s="78"/>
      <c r="AB212" s="78"/>
      <c r="AC212" s="78"/>
      <c r="AD212" s="78"/>
      <c r="AF212" s="78"/>
      <c r="AG212" s="78"/>
      <c r="AH212" s="78"/>
      <c r="AI212" s="78"/>
      <c r="AJ212" s="78"/>
      <c r="AK212" s="78"/>
    </row>
    <row r="213" spans="1:37" ht="15">
      <c r="A213" s="78"/>
      <c r="B213" s="78"/>
      <c r="C213" s="78"/>
      <c r="I213" s="78"/>
      <c r="J213" s="115"/>
      <c r="K213" s="115"/>
      <c r="L213" s="115"/>
      <c r="M213" s="115"/>
      <c r="N213" s="78"/>
      <c r="O213" s="78"/>
      <c r="P213" s="78"/>
      <c r="Q213" s="78"/>
      <c r="R213" s="78"/>
      <c r="S213" s="78"/>
      <c r="T213" s="78"/>
      <c r="U213" s="78"/>
      <c r="V213" s="78"/>
      <c r="W213" s="78"/>
      <c r="X213" s="78"/>
      <c r="Y213" s="78"/>
      <c r="Z213" s="78"/>
      <c r="AA213" s="78"/>
      <c r="AB213" s="78"/>
      <c r="AC213" s="78"/>
      <c r="AD213" s="78"/>
      <c r="AF213" s="78"/>
      <c r="AG213" s="78"/>
      <c r="AH213" s="78"/>
      <c r="AI213" s="78"/>
      <c r="AJ213" s="78"/>
      <c r="AK213" s="78"/>
    </row>
    <row r="214" spans="1:37" ht="15">
      <c r="A214" s="78"/>
      <c r="B214" s="78"/>
      <c r="C214" s="78"/>
      <c r="I214" s="78"/>
      <c r="J214" s="115"/>
      <c r="K214" s="115"/>
      <c r="L214" s="115"/>
      <c r="M214" s="115"/>
      <c r="N214" s="78"/>
      <c r="O214" s="78"/>
      <c r="P214" s="78"/>
      <c r="Q214" s="78"/>
      <c r="R214" s="78"/>
      <c r="S214" s="78"/>
      <c r="T214" s="78"/>
      <c r="U214" s="78"/>
      <c r="V214" s="78"/>
      <c r="W214" s="78"/>
      <c r="X214" s="78"/>
      <c r="Y214" s="78"/>
      <c r="Z214" s="78"/>
      <c r="AA214" s="78"/>
      <c r="AB214" s="78"/>
      <c r="AC214" s="78"/>
      <c r="AD214" s="78"/>
      <c r="AF214" s="78"/>
      <c r="AG214" s="78"/>
      <c r="AH214" s="78"/>
      <c r="AI214" s="78"/>
      <c r="AJ214" s="78"/>
      <c r="AK214" s="78"/>
    </row>
    <row r="215" spans="1:37" ht="15">
      <c r="A215" s="78"/>
      <c r="B215" s="78"/>
      <c r="C215" s="78"/>
      <c r="I215" s="78"/>
      <c r="J215" s="115"/>
      <c r="K215" s="115"/>
      <c r="L215" s="115"/>
      <c r="M215" s="115"/>
      <c r="N215" s="78"/>
      <c r="O215" s="78"/>
      <c r="P215" s="78"/>
      <c r="Q215" s="78"/>
      <c r="R215" s="78"/>
      <c r="S215" s="78"/>
      <c r="T215" s="78"/>
      <c r="U215" s="78"/>
      <c r="V215" s="78"/>
      <c r="W215" s="78"/>
      <c r="X215" s="78"/>
      <c r="Y215" s="78"/>
      <c r="Z215" s="78"/>
      <c r="AA215" s="78"/>
      <c r="AB215" s="78"/>
      <c r="AC215" s="78"/>
      <c r="AD215" s="78"/>
      <c r="AF215" s="78"/>
      <c r="AG215" s="78"/>
      <c r="AH215" s="78"/>
      <c r="AI215" s="78"/>
      <c r="AJ215" s="78"/>
      <c r="AK215" s="78"/>
    </row>
    <row r="216" spans="1:37" ht="15">
      <c r="A216" s="78"/>
      <c r="B216" s="78"/>
      <c r="C216" s="78"/>
      <c r="I216" s="78"/>
      <c r="J216" s="115"/>
      <c r="K216" s="115"/>
      <c r="L216" s="115"/>
      <c r="M216" s="115"/>
      <c r="N216" s="78"/>
      <c r="O216" s="78"/>
      <c r="P216" s="78"/>
      <c r="Q216" s="78"/>
      <c r="R216" s="78"/>
      <c r="S216" s="78"/>
      <c r="T216" s="78"/>
      <c r="U216" s="78"/>
      <c r="V216" s="78"/>
      <c r="W216" s="78"/>
      <c r="X216" s="78"/>
      <c r="Y216" s="78"/>
      <c r="Z216" s="78"/>
      <c r="AA216" s="78"/>
      <c r="AB216" s="78"/>
      <c r="AC216" s="78"/>
      <c r="AD216" s="78"/>
      <c r="AF216" s="78"/>
      <c r="AG216" s="78"/>
      <c r="AH216" s="78"/>
      <c r="AI216" s="78"/>
      <c r="AJ216" s="78"/>
      <c r="AK216" s="78"/>
    </row>
    <row r="217" spans="1:37" ht="15">
      <c r="A217" s="78"/>
      <c r="B217" s="78"/>
      <c r="C217" s="78"/>
      <c r="I217" s="78"/>
      <c r="J217" s="115"/>
      <c r="K217" s="115"/>
      <c r="L217" s="115"/>
      <c r="M217" s="115"/>
      <c r="N217" s="78"/>
      <c r="O217" s="78"/>
      <c r="P217" s="78"/>
      <c r="Q217" s="78"/>
      <c r="R217" s="78"/>
      <c r="S217" s="78"/>
      <c r="T217" s="78"/>
      <c r="U217" s="78"/>
      <c r="V217" s="78"/>
      <c r="W217" s="78"/>
      <c r="X217" s="78"/>
      <c r="Y217" s="78"/>
      <c r="Z217" s="78"/>
      <c r="AA217" s="78"/>
      <c r="AB217" s="78"/>
      <c r="AC217" s="78"/>
      <c r="AD217" s="78"/>
      <c r="AF217" s="78"/>
      <c r="AG217" s="78"/>
      <c r="AH217" s="78"/>
      <c r="AI217" s="78"/>
      <c r="AJ217" s="78"/>
      <c r="AK217" s="78"/>
    </row>
    <row r="218" spans="1:37" ht="15">
      <c r="A218" s="78"/>
      <c r="B218" s="78"/>
      <c r="C218" s="78"/>
      <c r="I218" s="78"/>
      <c r="J218" s="115"/>
      <c r="K218" s="115"/>
      <c r="L218" s="115"/>
      <c r="M218" s="115"/>
      <c r="N218" s="78"/>
      <c r="O218" s="78"/>
      <c r="P218" s="78"/>
      <c r="Q218" s="78"/>
      <c r="R218" s="78"/>
      <c r="S218" s="78"/>
      <c r="T218" s="78"/>
      <c r="U218" s="78"/>
      <c r="V218" s="78"/>
      <c r="W218" s="78"/>
      <c r="X218" s="78"/>
      <c r="Y218" s="78"/>
      <c r="Z218" s="78"/>
      <c r="AA218" s="78"/>
      <c r="AB218" s="78"/>
      <c r="AC218" s="78"/>
      <c r="AD218" s="78"/>
      <c r="AF218" s="78"/>
      <c r="AG218" s="78"/>
      <c r="AH218" s="78"/>
      <c r="AI218" s="78"/>
      <c r="AJ218" s="78"/>
      <c r="AK218" s="78"/>
    </row>
    <row r="219" spans="1:37" ht="15">
      <c r="A219" s="78"/>
      <c r="B219" s="78"/>
      <c r="C219" s="78"/>
      <c r="I219" s="78"/>
      <c r="J219" s="115"/>
      <c r="K219" s="115"/>
      <c r="L219" s="115"/>
      <c r="M219" s="115"/>
      <c r="N219" s="78"/>
      <c r="O219" s="78"/>
      <c r="P219" s="78"/>
      <c r="Q219" s="78"/>
      <c r="R219" s="78"/>
      <c r="S219" s="78"/>
      <c r="T219" s="78"/>
      <c r="U219" s="78"/>
      <c r="V219" s="78"/>
      <c r="W219" s="78"/>
      <c r="X219" s="78"/>
      <c r="Y219" s="78"/>
      <c r="Z219" s="78"/>
      <c r="AA219" s="78"/>
      <c r="AB219" s="78"/>
      <c r="AC219" s="78"/>
      <c r="AD219" s="78"/>
      <c r="AF219" s="78"/>
      <c r="AG219" s="78"/>
      <c r="AH219" s="78"/>
      <c r="AI219" s="78"/>
      <c r="AJ219" s="78"/>
      <c r="AK219" s="78"/>
    </row>
    <row r="220" spans="1:37" ht="15">
      <c r="A220" s="78"/>
      <c r="B220" s="78"/>
      <c r="C220" s="78"/>
      <c r="I220" s="78"/>
      <c r="J220" s="115"/>
      <c r="K220" s="115"/>
      <c r="L220" s="115"/>
      <c r="M220" s="115"/>
      <c r="N220" s="78"/>
      <c r="O220" s="78"/>
      <c r="P220" s="78"/>
      <c r="Q220" s="78"/>
      <c r="R220" s="78"/>
      <c r="S220" s="78"/>
      <c r="T220" s="78"/>
      <c r="U220" s="78"/>
      <c r="V220" s="78"/>
      <c r="W220" s="78"/>
      <c r="X220" s="78"/>
      <c r="Y220" s="78"/>
      <c r="Z220" s="78"/>
      <c r="AA220" s="78"/>
      <c r="AB220" s="78"/>
      <c r="AC220" s="78"/>
      <c r="AD220" s="78"/>
      <c r="AF220" s="78"/>
      <c r="AG220" s="78"/>
      <c r="AH220" s="78"/>
      <c r="AI220" s="78"/>
      <c r="AJ220" s="78"/>
      <c r="AK220" s="78"/>
    </row>
    <row r="221" spans="1:37" ht="15">
      <c r="A221" s="78"/>
      <c r="B221" s="78"/>
      <c r="C221" s="78"/>
      <c r="I221" s="78"/>
      <c r="J221" s="115"/>
      <c r="K221" s="115"/>
      <c r="L221" s="115"/>
      <c r="M221" s="115"/>
      <c r="N221" s="78"/>
      <c r="O221" s="78"/>
      <c r="P221" s="78"/>
      <c r="Q221" s="78"/>
      <c r="R221" s="78"/>
      <c r="S221" s="78"/>
      <c r="T221" s="78"/>
      <c r="U221" s="78"/>
      <c r="V221" s="78"/>
      <c r="W221" s="78"/>
      <c r="X221" s="78"/>
      <c r="Y221" s="78"/>
      <c r="Z221" s="78"/>
      <c r="AA221" s="78"/>
      <c r="AB221" s="78"/>
      <c r="AC221" s="78"/>
      <c r="AD221" s="78"/>
      <c r="AF221" s="78"/>
      <c r="AG221" s="78"/>
      <c r="AH221" s="78"/>
      <c r="AI221" s="78"/>
      <c r="AJ221" s="78"/>
      <c r="AK221" s="78"/>
    </row>
    <row r="222" spans="1:37" ht="15">
      <c r="A222" s="78"/>
      <c r="B222" s="78"/>
      <c r="C222" s="78"/>
      <c r="I222" s="78"/>
      <c r="J222" s="115"/>
      <c r="K222" s="115"/>
      <c r="L222" s="115"/>
      <c r="M222" s="115"/>
      <c r="N222" s="78"/>
      <c r="O222" s="78"/>
      <c r="P222" s="78"/>
      <c r="Q222" s="78"/>
      <c r="R222" s="78"/>
      <c r="S222" s="78"/>
      <c r="T222" s="78"/>
      <c r="U222" s="78"/>
      <c r="V222" s="78"/>
      <c r="W222" s="78"/>
      <c r="X222" s="78"/>
      <c r="Y222" s="78"/>
      <c r="Z222" s="78"/>
      <c r="AA222" s="78"/>
      <c r="AB222" s="78"/>
      <c r="AC222" s="78"/>
      <c r="AD222" s="78"/>
      <c r="AF222" s="78"/>
      <c r="AG222" s="78"/>
      <c r="AH222" s="78"/>
      <c r="AI222" s="78"/>
      <c r="AJ222" s="78"/>
      <c r="AK222" s="78"/>
    </row>
    <row r="223" spans="1:37" ht="15">
      <c r="A223" s="78"/>
      <c r="B223" s="78"/>
      <c r="C223" s="78"/>
      <c r="I223" s="78"/>
      <c r="J223" s="115"/>
      <c r="K223" s="115"/>
      <c r="L223" s="115"/>
      <c r="M223" s="115"/>
      <c r="N223" s="78"/>
      <c r="O223" s="78"/>
      <c r="P223" s="78"/>
      <c r="Q223" s="78"/>
      <c r="R223" s="78"/>
      <c r="S223" s="78"/>
      <c r="T223" s="78"/>
      <c r="U223" s="78"/>
      <c r="V223" s="78"/>
      <c r="W223" s="78"/>
      <c r="X223" s="78"/>
      <c r="Y223" s="78"/>
      <c r="Z223" s="78"/>
      <c r="AA223" s="78"/>
      <c r="AB223" s="78"/>
      <c r="AC223" s="78"/>
      <c r="AD223" s="78"/>
      <c r="AF223" s="78"/>
      <c r="AG223" s="78"/>
      <c r="AH223" s="78"/>
      <c r="AI223" s="78"/>
      <c r="AJ223" s="78"/>
      <c r="AK223" s="78"/>
    </row>
    <row r="224" spans="1:37" ht="15">
      <c r="A224" s="78"/>
      <c r="B224" s="78"/>
      <c r="C224" s="78"/>
      <c r="I224" s="78"/>
      <c r="J224" s="115"/>
      <c r="K224" s="115"/>
      <c r="L224" s="115"/>
      <c r="M224" s="115"/>
      <c r="N224" s="78"/>
      <c r="O224" s="78"/>
      <c r="P224" s="78"/>
      <c r="Q224" s="78"/>
      <c r="R224" s="78"/>
      <c r="S224" s="78"/>
      <c r="T224" s="78"/>
      <c r="U224" s="78"/>
      <c r="V224" s="78"/>
      <c r="W224" s="78"/>
      <c r="X224" s="78"/>
      <c r="Y224" s="78"/>
      <c r="Z224" s="78"/>
      <c r="AA224" s="78"/>
      <c r="AB224" s="78"/>
      <c r="AC224" s="78"/>
      <c r="AD224" s="78"/>
      <c r="AF224" s="78"/>
      <c r="AG224" s="78"/>
      <c r="AH224" s="78"/>
      <c r="AI224" s="78"/>
      <c r="AJ224" s="78"/>
      <c r="AK224" s="78"/>
    </row>
    <row r="225" spans="1:37" ht="15">
      <c r="A225" s="78"/>
      <c r="B225" s="78"/>
      <c r="C225" s="78"/>
      <c r="I225" s="78"/>
      <c r="J225" s="115"/>
      <c r="K225" s="115"/>
      <c r="L225" s="115"/>
      <c r="M225" s="115"/>
      <c r="N225" s="78"/>
      <c r="O225" s="78"/>
      <c r="P225" s="78"/>
      <c r="Q225" s="78"/>
      <c r="R225" s="78"/>
      <c r="S225" s="78"/>
      <c r="T225" s="78"/>
      <c r="U225" s="78"/>
      <c r="V225" s="78"/>
      <c r="W225" s="78"/>
      <c r="X225" s="78"/>
      <c r="Y225" s="78"/>
      <c r="Z225" s="78"/>
      <c r="AA225" s="78"/>
      <c r="AB225" s="78"/>
      <c r="AC225" s="78"/>
      <c r="AD225" s="78"/>
      <c r="AF225" s="78"/>
      <c r="AG225" s="78"/>
      <c r="AH225" s="78"/>
      <c r="AI225" s="78"/>
      <c r="AJ225" s="78"/>
      <c r="AK225" s="78"/>
    </row>
    <row r="226" spans="1:37" ht="15">
      <c r="A226" s="78"/>
      <c r="B226" s="78"/>
      <c r="C226" s="78"/>
      <c r="I226" s="78"/>
      <c r="J226" s="115"/>
      <c r="K226" s="115"/>
      <c r="L226" s="115"/>
      <c r="M226" s="115"/>
      <c r="N226" s="78"/>
      <c r="O226" s="78"/>
      <c r="P226" s="78"/>
      <c r="Q226" s="78"/>
      <c r="R226" s="78"/>
      <c r="S226" s="78"/>
      <c r="T226" s="78"/>
      <c r="U226" s="78"/>
      <c r="V226" s="78"/>
      <c r="W226" s="78"/>
      <c r="X226" s="78"/>
      <c r="Y226" s="78"/>
      <c r="Z226" s="78"/>
      <c r="AA226" s="78"/>
      <c r="AB226" s="78"/>
      <c r="AC226" s="78"/>
      <c r="AD226" s="78"/>
      <c r="AF226" s="78"/>
      <c r="AG226" s="78"/>
      <c r="AH226" s="78"/>
      <c r="AI226" s="78"/>
      <c r="AJ226" s="78"/>
      <c r="AK226" s="78"/>
    </row>
    <row r="227" spans="1:37" ht="15">
      <c r="A227" s="78"/>
      <c r="B227" s="78"/>
      <c r="C227" s="78"/>
      <c r="I227" s="78"/>
      <c r="J227" s="115"/>
      <c r="K227" s="115"/>
      <c r="L227" s="115"/>
      <c r="M227" s="115"/>
      <c r="N227" s="78"/>
      <c r="O227" s="78"/>
      <c r="P227" s="78"/>
      <c r="Q227" s="78"/>
      <c r="R227" s="78"/>
      <c r="S227" s="78"/>
      <c r="T227" s="78"/>
      <c r="U227" s="78"/>
      <c r="V227" s="78"/>
      <c r="W227" s="78"/>
      <c r="X227" s="78"/>
      <c r="Y227" s="78"/>
      <c r="Z227" s="78"/>
      <c r="AA227" s="78"/>
      <c r="AB227" s="78"/>
      <c r="AC227" s="78"/>
      <c r="AD227" s="78"/>
      <c r="AF227" s="78"/>
      <c r="AG227" s="78"/>
      <c r="AH227" s="78"/>
      <c r="AI227" s="78"/>
      <c r="AJ227" s="78"/>
      <c r="AK227" s="78"/>
    </row>
    <row r="228" spans="1:37" ht="15">
      <c r="A228" s="78"/>
      <c r="B228" s="78"/>
      <c r="C228" s="78"/>
      <c r="I228" s="78"/>
      <c r="J228" s="115"/>
      <c r="K228" s="115"/>
      <c r="L228" s="115"/>
      <c r="M228" s="115"/>
      <c r="N228" s="78"/>
      <c r="O228" s="78"/>
      <c r="P228" s="78"/>
      <c r="Q228" s="78"/>
      <c r="R228" s="78"/>
      <c r="S228" s="78"/>
      <c r="T228" s="78"/>
      <c r="U228" s="78"/>
      <c r="V228" s="78"/>
      <c r="W228" s="78"/>
      <c r="X228" s="78"/>
      <c r="Y228" s="78"/>
      <c r="Z228" s="78"/>
      <c r="AA228" s="78"/>
      <c r="AB228" s="78"/>
      <c r="AC228" s="78"/>
      <c r="AD228" s="78"/>
      <c r="AF228" s="78"/>
      <c r="AG228" s="78"/>
      <c r="AH228" s="78"/>
      <c r="AI228" s="78"/>
      <c r="AJ228" s="78"/>
      <c r="AK228" s="78"/>
    </row>
    <row r="229" spans="1:37" ht="15">
      <c r="A229" s="78"/>
      <c r="B229" s="78"/>
      <c r="C229" s="78"/>
      <c r="I229" s="78"/>
      <c r="J229" s="115"/>
      <c r="K229" s="115"/>
      <c r="L229" s="115"/>
      <c r="M229" s="115"/>
      <c r="N229" s="78"/>
      <c r="O229" s="78"/>
      <c r="P229" s="78"/>
      <c r="Q229" s="78"/>
      <c r="R229" s="78"/>
      <c r="S229" s="78"/>
      <c r="T229" s="78"/>
      <c r="U229" s="78"/>
      <c r="V229" s="78"/>
      <c r="W229" s="78"/>
      <c r="X229" s="78"/>
      <c r="Y229" s="78"/>
      <c r="Z229" s="78"/>
      <c r="AA229" s="78"/>
      <c r="AB229" s="78"/>
      <c r="AC229" s="78"/>
      <c r="AD229" s="78"/>
      <c r="AF229" s="78"/>
      <c r="AG229" s="78"/>
      <c r="AH229" s="78"/>
      <c r="AI229" s="78"/>
      <c r="AJ229" s="78"/>
      <c r="AK229" s="78"/>
    </row>
    <row r="230" spans="1:37" ht="15">
      <c r="A230" s="78"/>
      <c r="B230" s="78"/>
      <c r="C230" s="78"/>
      <c r="I230" s="78"/>
      <c r="J230" s="115"/>
      <c r="K230" s="115"/>
      <c r="L230" s="115"/>
      <c r="M230" s="115"/>
      <c r="N230" s="78"/>
      <c r="O230" s="78"/>
      <c r="P230" s="78"/>
      <c r="Q230" s="78"/>
      <c r="R230" s="78"/>
      <c r="S230" s="78"/>
      <c r="T230" s="78"/>
      <c r="U230" s="78"/>
      <c r="V230" s="78"/>
      <c r="W230" s="78"/>
      <c r="X230" s="78"/>
      <c r="Y230" s="78"/>
      <c r="Z230" s="78"/>
      <c r="AA230" s="78"/>
      <c r="AB230" s="78"/>
      <c r="AC230" s="78"/>
      <c r="AD230" s="78"/>
      <c r="AF230" s="78"/>
      <c r="AG230" s="78"/>
      <c r="AH230" s="78"/>
      <c r="AI230" s="78"/>
      <c r="AJ230" s="78"/>
      <c r="AK230" s="78"/>
    </row>
    <row r="231" spans="1:37" ht="15">
      <c r="A231" s="78"/>
      <c r="B231" s="78"/>
      <c r="C231" s="78"/>
      <c r="I231" s="78"/>
      <c r="J231" s="115"/>
      <c r="K231" s="115"/>
      <c r="L231" s="115"/>
      <c r="M231" s="115"/>
      <c r="N231" s="78"/>
      <c r="O231" s="78"/>
      <c r="P231" s="78"/>
      <c r="Q231" s="78"/>
      <c r="R231" s="78"/>
      <c r="S231" s="78"/>
      <c r="T231" s="78"/>
      <c r="U231" s="78"/>
      <c r="V231" s="78"/>
      <c r="W231" s="78"/>
      <c r="X231" s="78"/>
      <c r="Y231" s="78"/>
      <c r="Z231" s="78"/>
      <c r="AA231" s="78"/>
      <c r="AB231" s="78"/>
      <c r="AC231" s="78"/>
      <c r="AD231" s="78"/>
      <c r="AF231" s="78"/>
      <c r="AG231" s="78"/>
      <c r="AH231" s="78"/>
      <c r="AI231" s="78"/>
      <c r="AJ231" s="78"/>
      <c r="AK231" s="78"/>
    </row>
    <row r="232" spans="1:37" ht="15">
      <c r="A232" s="78"/>
      <c r="B232" s="78"/>
      <c r="C232" s="78"/>
      <c r="I232" s="78"/>
      <c r="J232" s="115"/>
      <c r="K232" s="115"/>
      <c r="L232" s="115"/>
      <c r="M232" s="115"/>
      <c r="N232" s="78"/>
      <c r="O232" s="78"/>
      <c r="P232" s="78"/>
      <c r="Q232" s="78"/>
      <c r="R232" s="78"/>
      <c r="S232" s="78"/>
      <c r="T232" s="78"/>
      <c r="U232" s="78"/>
      <c r="V232" s="78"/>
      <c r="W232" s="78"/>
      <c r="X232" s="78"/>
      <c r="Y232" s="78"/>
      <c r="Z232" s="78"/>
      <c r="AA232" s="78"/>
      <c r="AB232" s="78"/>
      <c r="AC232" s="78"/>
      <c r="AD232" s="78"/>
      <c r="AF232" s="78"/>
      <c r="AG232" s="78"/>
      <c r="AH232" s="78"/>
      <c r="AI232" s="78"/>
      <c r="AJ232" s="78"/>
      <c r="AK232" s="78"/>
    </row>
    <row r="233" spans="1:37" ht="15">
      <c r="A233" s="78"/>
      <c r="B233" s="78"/>
      <c r="C233" s="78"/>
      <c r="I233" s="78"/>
      <c r="J233" s="115"/>
      <c r="K233" s="115"/>
      <c r="L233" s="115"/>
      <c r="M233" s="115"/>
      <c r="N233" s="78"/>
      <c r="O233" s="78"/>
      <c r="P233" s="78"/>
      <c r="Q233" s="78"/>
      <c r="R233" s="78"/>
      <c r="S233" s="78"/>
      <c r="T233" s="78"/>
      <c r="U233" s="78"/>
      <c r="V233" s="78"/>
      <c r="W233" s="78"/>
      <c r="X233" s="78"/>
      <c r="Y233" s="78"/>
      <c r="Z233" s="78"/>
      <c r="AA233" s="78"/>
      <c r="AB233" s="78"/>
      <c r="AC233" s="78"/>
      <c r="AD233" s="78"/>
      <c r="AF233" s="78"/>
      <c r="AG233" s="78"/>
      <c r="AH233" s="78"/>
      <c r="AI233" s="78"/>
      <c r="AJ233" s="78"/>
      <c r="AK233" s="78"/>
    </row>
    <row r="234" spans="1:37" ht="15">
      <c r="A234" s="78"/>
      <c r="B234" s="78"/>
      <c r="C234" s="78"/>
      <c r="I234" s="78"/>
      <c r="J234" s="115"/>
      <c r="K234" s="115"/>
      <c r="L234" s="115"/>
      <c r="M234" s="115"/>
      <c r="N234" s="78"/>
      <c r="O234" s="78"/>
      <c r="P234" s="78"/>
      <c r="Q234" s="78"/>
      <c r="R234" s="78"/>
      <c r="S234" s="78"/>
      <c r="T234" s="78"/>
      <c r="U234" s="78"/>
      <c r="V234" s="78"/>
      <c r="W234" s="78"/>
      <c r="X234" s="78"/>
      <c r="Y234" s="78"/>
      <c r="Z234" s="78"/>
      <c r="AA234" s="78"/>
      <c r="AB234" s="78"/>
      <c r="AC234" s="78"/>
      <c r="AD234" s="78"/>
      <c r="AF234" s="78"/>
      <c r="AG234" s="78"/>
      <c r="AH234" s="78"/>
      <c r="AI234" s="78"/>
      <c r="AJ234" s="78"/>
      <c r="AK234" s="78"/>
    </row>
    <row r="235" spans="1:37" ht="15">
      <c r="A235" s="78"/>
      <c r="B235" s="78"/>
      <c r="C235" s="78"/>
      <c r="I235" s="78"/>
      <c r="J235" s="115"/>
      <c r="K235" s="115"/>
      <c r="L235" s="115"/>
      <c r="M235" s="115"/>
      <c r="N235" s="78"/>
      <c r="O235" s="78"/>
      <c r="P235" s="78"/>
      <c r="Q235" s="78"/>
      <c r="R235" s="78"/>
      <c r="S235" s="78"/>
      <c r="T235" s="78"/>
      <c r="U235" s="78"/>
      <c r="V235" s="78"/>
      <c r="W235" s="78"/>
      <c r="X235" s="78"/>
      <c r="Y235" s="78"/>
      <c r="Z235" s="78"/>
      <c r="AA235" s="78"/>
      <c r="AB235" s="78"/>
      <c r="AC235" s="78"/>
      <c r="AD235" s="78"/>
      <c r="AF235" s="78"/>
      <c r="AG235" s="78"/>
      <c r="AH235" s="78"/>
      <c r="AI235" s="78"/>
      <c r="AJ235" s="78"/>
      <c r="AK235" s="78"/>
    </row>
    <row r="236" spans="10:13" ht="15">
      <c r="J236" s="115"/>
      <c r="K236" s="115"/>
      <c r="L236" s="115"/>
      <c r="M236" s="115"/>
    </row>
    <row r="237" spans="10:13" ht="15">
      <c r="J237" s="115"/>
      <c r="K237" s="115"/>
      <c r="L237" s="115"/>
      <c r="M237" s="115"/>
    </row>
    <row r="238" spans="10:13" ht="15">
      <c r="J238" s="115"/>
      <c r="K238" s="115"/>
      <c r="L238" s="115"/>
      <c r="M238" s="115"/>
    </row>
    <row r="239" spans="10:13" ht="15">
      <c r="J239" s="115"/>
      <c r="K239" s="115"/>
      <c r="L239" s="115"/>
      <c r="M239" s="115"/>
    </row>
    <row r="240" spans="10:13" ht="15">
      <c r="J240" s="115"/>
      <c r="K240" s="115"/>
      <c r="L240" s="115"/>
      <c r="M240" s="115"/>
    </row>
    <row r="241" spans="10:13" ht="15">
      <c r="J241" s="115"/>
      <c r="K241" s="115"/>
      <c r="L241" s="115"/>
      <c r="M241" s="115"/>
    </row>
    <row r="242" spans="10:13" ht="15">
      <c r="J242" s="115"/>
      <c r="K242" s="115"/>
      <c r="L242" s="115"/>
      <c r="M242" s="115"/>
    </row>
    <row r="243" spans="10:13" ht="15">
      <c r="J243" s="115"/>
      <c r="K243" s="115"/>
      <c r="L243" s="115"/>
      <c r="M243" s="115"/>
    </row>
    <row r="244" spans="10:13" ht="15">
      <c r="J244" s="115"/>
      <c r="K244" s="115"/>
      <c r="L244" s="115"/>
      <c r="M244" s="115"/>
    </row>
    <row r="245" spans="10:13" ht="15">
      <c r="J245" s="115"/>
      <c r="K245" s="115"/>
      <c r="L245" s="115"/>
      <c r="M245" s="115"/>
    </row>
    <row r="246" spans="4:31" s="124" customFormat="1" ht="15">
      <c r="D246" s="2"/>
      <c r="E246" s="2"/>
      <c r="F246" s="3"/>
      <c r="G246" s="3"/>
      <c r="H246" s="3"/>
      <c r="J246" s="115"/>
      <c r="K246" s="115"/>
      <c r="L246" s="115"/>
      <c r="M246" s="115"/>
      <c r="AE246" s="117"/>
    </row>
    <row r="247" spans="4:31" s="124" customFormat="1" ht="15">
      <c r="D247" s="2"/>
      <c r="E247" s="2"/>
      <c r="F247" s="3"/>
      <c r="G247" s="3"/>
      <c r="H247" s="3"/>
      <c r="J247" s="115"/>
      <c r="K247" s="115"/>
      <c r="L247" s="115"/>
      <c r="M247" s="115"/>
      <c r="AE247" s="117"/>
    </row>
    <row r="248" spans="4:31" s="124" customFormat="1" ht="15">
      <c r="D248" s="2"/>
      <c r="E248" s="2"/>
      <c r="F248" s="3"/>
      <c r="G248" s="3"/>
      <c r="H248" s="3"/>
      <c r="J248" s="115"/>
      <c r="K248" s="115"/>
      <c r="L248" s="115"/>
      <c r="M248" s="115"/>
      <c r="AE248" s="117"/>
    </row>
    <row r="249" spans="4:31" s="124" customFormat="1" ht="15">
      <c r="D249" s="2"/>
      <c r="E249" s="2"/>
      <c r="F249" s="3"/>
      <c r="G249" s="3"/>
      <c r="H249" s="3"/>
      <c r="J249" s="115"/>
      <c r="K249" s="115"/>
      <c r="L249" s="115"/>
      <c r="M249" s="115"/>
      <c r="AE249" s="117"/>
    </row>
    <row r="250" spans="4:31" s="124" customFormat="1" ht="15">
      <c r="D250" s="2"/>
      <c r="E250" s="2"/>
      <c r="F250" s="3"/>
      <c r="G250" s="3"/>
      <c r="H250" s="3"/>
      <c r="J250" s="115"/>
      <c r="K250" s="115"/>
      <c r="L250" s="115"/>
      <c r="M250" s="115"/>
      <c r="AE250" s="117"/>
    </row>
    <row r="251" spans="4:31" s="124" customFormat="1" ht="15">
      <c r="D251" s="2"/>
      <c r="E251" s="2"/>
      <c r="F251" s="3"/>
      <c r="G251" s="3"/>
      <c r="H251" s="3"/>
      <c r="J251" s="115"/>
      <c r="K251" s="115"/>
      <c r="L251" s="115"/>
      <c r="M251" s="115"/>
      <c r="AE251" s="117"/>
    </row>
    <row r="252" spans="4:31" s="124" customFormat="1" ht="15">
      <c r="D252" s="2"/>
      <c r="E252" s="2"/>
      <c r="F252" s="3"/>
      <c r="G252" s="3"/>
      <c r="H252" s="3"/>
      <c r="J252" s="115"/>
      <c r="K252" s="115"/>
      <c r="L252" s="115"/>
      <c r="M252" s="115"/>
      <c r="AE252" s="117"/>
    </row>
    <row r="253" spans="4:31" s="124" customFormat="1" ht="15">
      <c r="D253" s="2"/>
      <c r="E253" s="2"/>
      <c r="F253" s="3"/>
      <c r="G253" s="3"/>
      <c r="H253" s="3"/>
      <c r="J253" s="115"/>
      <c r="K253" s="115"/>
      <c r="L253" s="115"/>
      <c r="M253" s="115"/>
      <c r="AE253" s="117"/>
    </row>
    <row r="254" spans="4:31" s="124" customFormat="1" ht="15">
      <c r="D254" s="2"/>
      <c r="E254" s="2"/>
      <c r="F254" s="3"/>
      <c r="G254" s="3"/>
      <c r="H254" s="3"/>
      <c r="J254" s="115"/>
      <c r="K254" s="115"/>
      <c r="L254" s="115"/>
      <c r="M254" s="115"/>
      <c r="AE254" s="117"/>
    </row>
    <row r="255" spans="4:31" s="124" customFormat="1" ht="15">
      <c r="D255" s="2"/>
      <c r="E255" s="2"/>
      <c r="F255" s="3"/>
      <c r="G255" s="3"/>
      <c r="H255" s="3"/>
      <c r="J255" s="115"/>
      <c r="K255" s="115"/>
      <c r="L255" s="115"/>
      <c r="M255" s="115"/>
      <c r="AE255" s="117"/>
    </row>
    <row r="256" spans="4:31" s="124" customFormat="1" ht="15">
      <c r="D256" s="2"/>
      <c r="E256" s="2"/>
      <c r="F256" s="3"/>
      <c r="G256" s="3"/>
      <c r="H256" s="3"/>
      <c r="J256" s="115"/>
      <c r="K256" s="115"/>
      <c r="L256" s="115"/>
      <c r="M256" s="115"/>
      <c r="AE256" s="117"/>
    </row>
    <row r="257" spans="4:31" s="124" customFormat="1" ht="15">
      <c r="D257" s="2"/>
      <c r="E257" s="2"/>
      <c r="F257" s="3"/>
      <c r="G257" s="3"/>
      <c r="H257" s="3"/>
      <c r="J257" s="115"/>
      <c r="K257" s="115"/>
      <c r="L257" s="115"/>
      <c r="M257" s="115"/>
      <c r="AE257" s="117"/>
    </row>
    <row r="258" spans="4:31" s="124" customFormat="1" ht="15">
      <c r="D258" s="2"/>
      <c r="E258" s="2"/>
      <c r="F258" s="3"/>
      <c r="G258" s="3"/>
      <c r="H258" s="3"/>
      <c r="J258" s="115"/>
      <c r="K258" s="115"/>
      <c r="L258" s="115"/>
      <c r="M258" s="115"/>
      <c r="AE258" s="117"/>
    </row>
    <row r="259" spans="4:31" s="124" customFormat="1" ht="15">
      <c r="D259" s="2"/>
      <c r="E259" s="2"/>
      <c r="F259" s="3"/>
      <c r="G259" s="3"/>
      <c r="H259" s="3"/>
      <c r="J259" s="115"/>
      <c r="K259" s="115"/>
      <c r="L259" s="115"/>
      <c r="M259" s="115"/>
      <c r="AE259" s="117"/>
    </row>
    <row r="260" spans="4:31" s="124" customFormat="1" ht="15">
      <c r="D260" s="2"/>
      <c r="E260" s="2"/>
      <c r="F260" s="3"/>
      <c r="G260" s="3"/>
      <c r="H260" s="3"/>
      <c r="J260" s="115"/>
      <c r="K260" s="115"/>
      <c r="L260" s="115"/>
      <c r="M260" s="115"/>
      <c r="AE260" s="117"/>
    </row>
    <row r="261" spans="4:31" s="124" customFormat="1" ht="15">
      <c r="D261" s="2"/>
      <c r="E261" s="2"/>
      <c r="F261" s="3"/>
      <c r="G261" s="3"/>
      <c r="H261" s="3"/>
      <c r="J261" s="115"/>
      <c r="K261" s="115"/>
      <c r="L261" s="115"/>
      <c r="M261" s="115"/>
      <c r="AE261" s="117"/>
    </row>
    <row r="262" spans="4:31" s="124" customFormat="1" ht="15">
      <c r="D262" s="2"/>
      <c r="E262" s="2"/>
      <c r="F262" s="3"/>
      <c r="G262" s="3"/>
      <c r="H262" s="3"/>
      <c r="J262" s="115"/>
      <c r="K262" s="115"/>
      <c r="L262" s="115"/>
      <c r="M262" s="115"/>
      <c r="AE262" s="117"/>
    </row>
    <row r="263" spans="4:31" s="124" customFormat="1" ht="15">
      <c r="D263" s="2"/>
      <c r="E263" s="2"/>
      <c r="F263" s="3"/>
      <c r="G263" s="3"/>
      <c r="H263" s="3"/>
      <c r="J263" s="115"/>
      <c r="K263" s="115"/>
      <c r="L263" s="115"/>
      <c r="M263" s="115"/>
      <c r="AE263" s="117"/>
    </row>
    <row r="264" spans="4:31" s="124" customFormat="1" ht="15">
      <c r="D264" s="2"/>
      <c r="E264" s="2"/>
      <c r="F264" s="3"/>
      <c r="G264" s="3"/>
      <c r="H264" s="3"/>
      <c r="J264" s="115"/>
      <c r="K264" s="115"/>
      <c r="L264" s="115"/>
      <c r="M264" s="115"/>
      <c r="AE264" s="117"/>
    </row>
    <row r="265" spans="4:31" s="124" customFormat="1" ht="15">
      <c r="D265" s="2"/>
      <c r="E265" s="2"/>
      <c r="F265" s="3"/>
      <c r="G265" s="3"/>
      <c r="H265" s="3"/>
      <c r="J265" s="115"/>
      <c r="K265" s="115"/>
      <c r="L265" s="115"/>
      <c r="M265" s="115"/>
      <c r="AE265" s="117"/>
    </row>
    <row r="266" spans="4:31" s="124" customFormat="1" ht="15">
      <c r="D266" s="2"/>
      <c r="E266" s="2"/>
      <c r="F266" s="3"/>
      <c r="G266" s="3"/>
      <c r="H266" s="3"/>
      <c r="J266" s="115"/>
      <c r="K266" s="115"/>
      <c r="L266" s="115"/>
      <c r="M266" s="115"/>
      <c r="AE266" s="117"/>
    </row>
    <row r="267" spans="4:31" s="124" customFormat="1" ht="15">
      <c r="D267" s="2"/>
      <c r="E267" s="2"/>
      <c r="F267" s="3"/>
      <c r="G267" s="3"/>
      <c r="H267" s="3"/>
      <c r="J267" s="115"/>
      <c r="K267" s="115"/>
      <c r="L267" s="115"/>
      <c r="M267" s="115"/>
      <c r="AE267" s="117"/>
    </row>
    <row r="268" spans="4:31" s="124" customFormat="1" ht="15">
      <c r="D268" s="2"/>
      <c r="E268" s="2"/>
      <c r="F268" s="3"/>
      <c r="G268" s="3"/>
      <c r="H268" s="3"/>
      <c r="J268" s="115"/>
      <c r="K268" s="115"/>
      <c r="L268" s="115"/>
      <c r="M268" s="115"/>
      <c r="AE268" s="117"/>
    </row>
    <row r="269" spans="4:31" s="124" customFormat="1" ht="15">
      <c r="D269" s="2"/>
      <c r="E269" s="2"/>
      <c r="F269" s="3"/>
      <c r="G269" s="3"/>
      <c r="H269" s="3"/>
      <c r="J269" s="115"/>
      <c r="K269" s="115"/>
      <c r="L269" s="115"/>
      <c r="M269" s="115"/>
      <c r="AE269" s="117"/>
    </row>
    <row r="270" spans="4:31" s="124" customFormat="1" ht="15">
      <c r="D270" s="2"/>
      <c r="E270" s="2"/>
      <c r="F270" s="3"/>
      <c r="G270" s="3"/>
      <c r="H270" s="3"/>
      <c r="J270" s="115"/>
      <c r="K270" s="115"/>
      <c r="L270" s="115"/>
      <c r="M270" s="115"/>
      <c r="AE270" s="117"/>
    </row>
    <row r="271" spans="4:31" s="124" customFormat="1" ht="15">
      <c r="D271" s="2"/>
      <c r="E271" s="2"/>
      <c r="F271" s="3"/>
      <c r="G271" s="3"/>
      <c r="H271" s="3"/>
      <c r="J271" s="115"/>
      <c r="K271" s="115"/>
      <c r="L271" s="115"/>
      <c r="M271" s="115"/>
      <c r="AE271" s="117"/>
    </row>
    <row r="272" spans="4:31" s="124" customFormat="1" ht="15">
      <c r="D272" s="2"/>
      <c r="E272" s="2"/>
      <c r="F272" s="3"/>
      <c r="G272" s="3"/>
      <c r="H272" s="3"/>
      <c r="J272" s="115"/>
      <c r="K272" s="115"/>
      <c r="L272" s="115"/>
      <c r="M272" s="115"/>
      <c r="AE272" s="117"/>
    </row>
    <row r="273" spans="4:31" s="124" customFormat="1" ht="15">
      <c r="D273" s="2"/>
      <c r="E273" s="2"/>
      <c r="F273" s="3"/>
      <c r="G273" s="3"/>
      <c r="H273" s="3"/>
      <c r="J273" s="115"/>
      <c r="K273" s="115"/>
      <c r="L273" s="115"/>
      <c r="M273" s="115"/>
      <c r="AE273" s="117"/>
    </row>
    <row r="274" spans="4:31" s="124" customFormat="1" ht="15">
      <c r="D274" s="2"/>
      <c r="E274" s="2"/>
      <c r="F274" s="3"/>
      <c r="G274" s="3"/>
      <c r="H274" s="3"/>
      <c r="J274" s="115"/>
      <c r="K274" s="115"/>
      <c r="L274" s="115"/>
      <c r="M274" s="115"/>
      <c r="AE274" s="117"/>
    </row>
    <row r="275" spans="4:31" s="124" customFormat="1" ht="15">
      <c r="D275" s="2"/>
      <c r="E275" s="2"/>
      <c r="F275" s="3"/>
      <c r="G275" s="3"/>
      <c r="H275" s="3"/>
      <c r="J275" s="115"/>
      <c r="K275" s="115"/>
      <c r="L275" s="115"/>
      <c r="M275" s="115"/>
      <c r="AE275" s="117"/>
    </row>
    <row r="276" spans="4:31" s="124" customFormat="1" ht="15">
      <c r="D276" s="2"/>
      <c r="E276" s="2"/>
      <c r="F276" s="3"/>
      <c r="G276" s="3"/>
      <c r="H276" s="3"/>
      <c r="J276" s="115"/>
      <c r="K276" s="115"/>
      <c r="L276" s="115"/>
      <c r="M276" s="115"/>
      <c r="AE276" s="117"/>
    </row>
    <row r="277" spans="4:31" s="124" customFormat="1" ht="15">
      <c r="D277" s="2"/>
      <c r="E277" s="2"/>
      <c r="F277" s="3"/>
      <c r="G277" s="3"/>
      <c r="H277" s="3"/>
      <c r="J277" s="115"/>
      <c r="K277" s="115"/>
      <c r="L277" s="115"/>
      <c r="M277" s="115"/>
      <c r="AE277" s="117"/>
    </row>
    <row r="278" spans="4:31" s="124" customFormat="1" ht="15">
      <c r="D278" s="2"/>
      <c r="E278" s="2"/>
      <c r="F278" s="3"/>
      <c r="G278" s="3"/>
      <c r="H278" s="3"/>
      <c r="J278" s="115"/>
      <c r="K278" s="115"/>
      <c r="L278" s="115"/>
      <c r="M278" s="115"/>
      <c r="AE278" s="117"/>
    </row>
    <row r="279" spans="4:31" s="124" customFormat="1" ht="15">
      <c r="D279" s="2"/>
      <c r="E279" s="2"/>
      <c r="F279" s="3"/>
      <c r="G279" s="3"/>
      <c r="H279" s="3"/>
      <c r="J279" s="115"/>
      <c r="K279" s="115"/>
      <c r="L279" s="115"/>
      <c r="M279" s="115"/>
      <c r="AE279" s="117"/>
    </row>
    <row r="280" spans="4:31" s="124" customFormat="1" ht="15">
      <c r="D280" s="2"/>
      <c r="E280" s="2"/>
      <c r="F280" s="3"/>
      <c r="G280" s="3"/>
      <c r="H280" s="3"/>
      <c r="J280" s="115"/>
      <c r="K280" s="115"/>
      <c r="L280" s="115"/>
      <c r="M280" s="115"/>
      <c r="AE280" s="117"/>
    </row>
    <row r="281" spans="4:31" s="124" customFormat="1" ht="15">
      <c r="D281" s="2"/>
      <c r="E281" s="2"/>
      <c r="F281" s="3"/>
      <c r="G281" s="3"/>
      <c r="H281" s="3"/>
      <c r="J281" s="115"/>
      <c r="K281" s="115"/>
      <c r="L281" s="115"/>
      <c r="M281" s="115"/>
      <c r="AE281" s="117"/>
    </row>
    <row r="282" spans="4:31" s="124" customFormat="1" ht="15">
      <c r="D282" s="2"/>
      <c r="E282" s="2"/>
      <c r="F282" s="3"/>
      <c r="G282" s="3"/>
      <c r="H282" s="3"/>
      <c r="J282" s="115"/>
      <c r="K282" s="115"/>
      <c r="L282" s="115"/>
      <c r="M282" s="115"/>
      <c r="AE282" s="117"/>
    </row>
    <row r="283" spans="4:31" s="124" customFormat="1" ht="15">
      <c r="D283" s="2"/>
      <c r="E283" s="2"/>
      <c r="F283" s="3"/>
      <c r="G283" s="3"/>
      <c r="H283" s="3"/>
      <c r="J283" s="115"/>
      <c r="K283" s="115"/>
      <c r="L283" s="115"/>
      <c r="M283" s="115"/>
      <c r="AE283" s="117"/>
    </row>
    <row r="284" spans="4:31" s="124" customFormat="1" ht="15">
      <c r="D284" s="2"/>
      <c r="E284" s="2"/>
      <c r="F284" s="3"/>
      <c r="G284" s="3"/>
      <c r="H284" s="3"/>
      <c r="J284" s="115"/>
      <c r="K284" s="115"/>
      <c r="L284" s="115"/>
      <c r="M284" s="115"/>
      <c r="AE284" s="117"/>
    </row>
    <row r="285" spans="4:31" s="124" customFormat="1" ht="15">
      <c r="D285" s="2"/>
      <c r="E285" s="2"/>
      <c r="F285" s="3"/>
      <c r="G285" s="3"/>
      <c r="H285" s="3"/>
      <c r="J285" s="115"/>
      <c r="K285" s="115"/>
      <c r="L285" s="115"/>
      <c r="M285" s="115"/>
      <c r="AE285" s="117"/>
    </row>
    <row r="286" spans="4:31" s="124" customFormat="1" ht="15">
      <c r="D286" s="2"/>
      <c r="E286" s="2"/>
      <c r="F286" s="3"/>
      <c r="G286" s="3"/>
      <c r="H286" s="3"/>
      <c r="J286" s="115"/>
      <c r="K286" s="115"/>
      <c r="L286" s="115"/>
      <c r="M286" s="115"/>
      <c r="AE286" s="117"/>
    </row>
    <row r="287" spans="4:31" s="124" customFormat="1" ht="15">
      <c r="D287" s="2"/>
      <c r="E287" s="2"/>
      <c r="F287" s="3"/>
      <c r="G287" s="3"/>
      <c r="H287" s="3"/>
      <c r="J287" s="115"/>
      <c r="K287" s="115"/>
      <c r="L287" s="115"/>
      <c r="M287" s="115"/>
      <c r="AE287" s="117"/>
    </row>
    <row r="288" spans="4:31" s="124" customFormat="1" ht="15">
      <c r="D288" s="2"/>
      <c r="E288" s="2"/>
      <c r="F288" s="3"/>
      <c r="G288" s="3"/>
      <c r="H288" s="3"/>
      <c r="J288" s="115"/>
      <c r="K288" s="115"/>
      <c r="L288" s="115"/>
      <c r="M288" s="115"/>
      <c r="AE288" s="117"/>
    </row>
    <row r="289" spans="4:31" s="124" customFormat="1" ht="15">
      <c r="D289" s="2"/>
      <c r="E289" s="2"/>
      <c r="F289" s="3"/>
      <c r="G289" s="3"/>
      <c r="H289" s="3"/>
      <c r="J289" s="115"/>
      <c r="K289" s="115"/>
      <c r="L289" s="115"/>
      <c r="M289" s="115"/>
      <c r="AE289" s="117"/>
    </row>
    <row r="290" spans="4:31" s="124" customFormat="1" ht="15">
      <c r="D290" s="2"/>
      <c r="E290" s="2"/>
      <c r="F290" s="3"/>
      <c r="G290" s="3"/>
      <c r="H290" s="3"/>
      <c r="J290" s="115"/>
      <c r="K290" s="115"/>
      <c r="L290" s="115"/>
      <c r="M290" s="115"/>
      <c r="AE290" s="117"/>
    </row>
    <row r="291" spans="4:31" s="124" customFormat="1" ht="15">
      <c r="D291" s="2"/>
      <c r="E291" s="2"/>
      <c r="F291" s="3"/>
      <c r="G291" s="3"/>
      <c r="H291" s="3"/>
      <c r="J291" s="115"/>
      <c r="K291" s="115"/>
      <c r="L291" s="115"/>
      <c r="M291" s="115"/>
      <c r="AE291" s="117"/>
    </row>
    <row r="292" spans="4:31" s="124" customFormat="1" ht="15">
      <c r="D292" s="2"/>
      <c r="E292" s="2"/>
      <c r="F292" s="3"/>
      <c r="G292" s="3"/>
      <c r="H292" s="3"/>
      <c r="J292" s="115"/>
      <c r="K292" s="115"/>
      <c r="L292" s="115"/>
      <c r="M292" s="115"/>
      <c r="AE292" s="117"/>
    </row>
    <row r="293" spans="4:31" s="124" customFormat="1" ht="15">
      <c r="D293" s="2"/>
      <c r="E293" s="2"/>
      <c r="F293" s="3"/>
      <c r="G293" s="3"/>
      <c r="H293" s="3"/>
      <c r="J293" s="115"/>
      <c r="K293" s="115"/>
      <c r="L293" s="115"/>
      <c r="M293" s="115"/>
      <c r="AE293" s="117"/>
    </row>
    <row r="294" spans="4:31" s="124" customFormat="1" ht="15">
      <c r="D294" s="2"/>
      <c r="E294" s="2"/>
      <c r="F294" s="3"/>
      <c r="G294" s="3"/>
      <c r="H294" s="3"/>
      <c r="J294" s="115"/>
      <c r="K294" s="115"/>
      <c r="L294" s="115"/>
      <c r="M294" s="115"/>
      <c r="AE294" s="117"/>
    </row>
    <row r="295" spans="4:31" s="124" customFormat="1" ht="15">
      <c r="D295" s="2"/>
      <c r="E295" s="2"/>
      <c r="F295" s="3"/>
      <c r="G295" s="3"/>
      <c r="H295" s="3"/>
      <c r="J295" s="115"/>
      <c r="K295" s="115"/>
      <c r="L295" s="115"/>
      <c r="M295" s="115"/>
      <c r="AE295" s="117"/>
    </row>
    <row r="296" spans="4:31" s="124" customFormat="1" ht="15">
      <c r="D296" s="2"/>
      <c r="E296" s="2"/>
      <c r="F296" s="3"/>
      <c r="G296" s="3"/>
      <c r="H296" s="3"/>
      <c r="J296" s="115"/>
      <c r="K296" s="115"/>
      <c r="L296" s="115"/>
      <c r="M296" s="115"/>
      <c r="AE296" s="117"/>
    </row>
    <row r="297" spans="4:31" s="124" customFormat="1" ht="15">
      <c r="D297" s="2"/>
      <c r="E297" s="2"/>
      <c r="F297" s="3"/>
      <c r="G297" s="3"/>
      <c r="H297" s="3"/>
      <c r="J297" s="115"/>
      <c r="K297" s="115"/>
      <c r="L297" s="115"/>
      <c r="M297" s="115"/>
      <c r="AE297" s="117"/>
    </row>
    <row r="298" spans="4:31" s="124" customFormat="1" ht="15">
      <c r="D298" s="2"/>
      <c r="E298" s="2"/>
      <c r="F298" s="3"/>
      <c r="G298" s="3"/>
      <c r="H298" s="3"/>
      <c r="J298" s="115"/>
      <c r="K298" s="115"/>
      <c r="L298" s="115"/>
      <c r="M298" s="115"/>
      <c r="AE298" s="117"/>
    </row>
    <row r="299" spans="4:31" s="124" customFormat="1" ht="15">
      <c r="D299" s="2"/>
      <c r="E299" s="2"/>
      <c r="F299" s="3"/>
      <c r="G299" s="3"/>
      <c r="H299" s="3"/>
      <c r="J299" s="115"/>
      <c r="K299" s="115"/>
      <c r="L299" s="115"/>
      <c r="M299" s="115"/>
      <c r="AE299" s="117"/>
    </row>
    <row r="300" spans="4:31" s="124" customFormat="1" ht="15">
      <c r="D300" s="2"/>
      <c r="E300" s="2"/>
      <c r="F300" s="3"/>
      <c r="G300" s="3"/>
      <c r="H300" s="3"/>
      <c r="J300" s="115"/>
      <c r="K300" s="115"/>
      <c r="L300" s="115"/>
      <c r="M300" s="115"/>
      <c r="AE300" s="117"/>
    </row>
    <row r="301" spans="4:31" s="124" customFormat="1" ht="15">
      <c r="D301" s="2"/>
      <c r="E301" s="2"/>
      <c r="F301" s="3"/>
      <c r="G301" s="3"/>
      <c r="H301" s="3"/>
      <c r="J301" s="115"/>
      <c r="K301" s="115"/>
      <c r="L301" s="115"/>
      <c r="M301" s="115"/>
      <c r="AE301" s="117"/>
    </row>
    <row r="302" spans="4:31" s="124" customFormat="1" ht="15">
      <c r="D302" s="2"/>
      <c r="E302" s="2"/>
      <c r="F302" s="3"/>
      <c r="G302" s="3"/>
      <c r="H302" s="3"/>
      <c r="J302" s="115"/>
      <c r="K302" s="115"/>
      <c r="L302" s="115"/>
      <c r="M302" s="115"/>
      <c r="AE302" s="117"/>
    </row>
    <row r="303" spans="4:31" s="124" customFormat="1" ht="15">
      <c r="D303" s="2"/>
      <c r="E303" s="2"/>
      <c r="F303" s="3"/>
      <c r="G303" s="3"/>
      <c r="H303" s="3"/>
      <c r="J303" s="115"/>
      <c r="K303" s="115"/>
      <c r="L303" s="115"/>
      <c r="M303" s="115"/>
      <c r="AE303" s="117"/>
    </row>
    <row r="304" spans="4:31" s="124" customFormat="1" ht="15">
      <c r="D304" s="2"/>
      <c r="E304" s="2"/>
      <c r="F304" s="3"/>
      <c r="G304" s="3"/>
      <c r="H304" s="3"/>
      <c r="J304" s="115"/>
      <c r="K304" s="115"/>
      <c r="L304" s="115"/>
      <c r="M304" s="115"/>
      <c r="AE304" s="117"/>
    </row>
    <row r="305" spans="4:31" s="124" customFormat="1" ht="15">
      <c r="D305" s="2"/>
      <c r="E305" s="2"/>
      <c r="F305" s="3"/>
      <c r="G305" s="3"/>
      <c r="H305" s="3"/>
      <c r="J305" s="115"/>
      <c r="K305" s="115"/>
      <c r="L305" s="115"/>
      <c r="M305" s="115"/>
      <c r="AE305" s="117"/>
    </row>
    <row r="306" spans="4:31" s="124" customFormat="1" ht="15">
      <c r="D306" s="2"/>
      <c r="E306" s="2"/>
      <c r="F306" s="3"/>
      <c r="G306" s="3"/>
      <c r="H306" s="3"/>
      <c r="J306" s="115"/>
      <c r="K306" s="115"/>
      <c r="L306" s="115"/>
      <c r="M306" s="115"/>
      <c r="AE306" s="117"/>
    </row>
    <row r="307" spans="4:31" s="124" customFormat="1" ht="15">
      <c r="D307" s="2"/>
      <c r="E307" s="2"/>
      <c r="F307" s="3"/>
      <c r="G307" s="3"/>
      <c r="H307" s="3"/>
      <c r="J307" s="115"/>
      <c r="K307" s="115"/>
      <c r="L307" s="115"/>
      <c r="M307" s="115"/>
      <c r="AE307" s="117"/>
    </row>
    <row r="308" spans="4:31" s="124" customFormat="1" ht="15">
      <c r="D308" s="2"/>
      <c r="E308" s="2"/>
      <c r="F308" s="3"/>
      <c r="G308" s="3"/>
      <c r="H308" s="3"/>
      <c r="J308" s="115"/>
      <c r="K308" s="115"/>
      <c r="L308" s="115"/>
      <c r="M308" s="115"/>
      <c r="AE308" s="117"/>
    </row>
    <row r="309" spans="4:31" s="124" customFormat="1" ht="15">
      <c r="D309" s="2"/>
      <c r="E309" s="2"/>
      <c r="F309" s="3"/>
      <c r="G309" s="3"/>
      <c r="H309" s="3"/>
      <c r="J309" s="115"/>
      <c r="K309" s="115"/>
      <c r="L309" s="115"/>
      <c r="M309" s="115"/>
      <c r="AE309" s="117"/>
    </row>
    <row r="310" spans="4:31" s="124" customFormat="1" ht="15">
      <c r="D310" s="2"/>
      <c r="E310" s="2"/>
      <c r="F310" s="3"/>
      <c r="G310" s="3"/>
      <c r="H310" s="3"/>
      <c r="J310" s="115"/>
      <c r="K310" s="115"/>
      <c r="L310" s="115"/>
      <c r="M310" s="115"/>
      <c r="AE310" s="117"/>
    </row>
    <row r="311" spans="4:31" s="124" customFormat="1" ht="15">
      <c r="D311" s="2"/>
      <c r="E311" s="2"/>
      <c r="F311" s="3"/>
      <c r="G311" s="3"/>
      <c r="H311" s="3"/>
      <c r="J311" s="115"/>
      <c r="K311" s="115"/>
      <c r="L311" s="115"/>
      <c r="M311" s="115"/>
      <c r="AE311" s="117"/>
    </row>
    <row r="312" spans="4:31" s="124" customFormat="1" ht="15">
      <c r="D312" s="2"/>
      <c r="E312" s="2"/>
      <c r="F312" s="3"/>
      <c r="G312" s="3"/>
      <c r="H312" s="3"/>
      <c r="J312" s="115"/>
      <c r="K312" s="115"/>
      <c r="L312" s="115"/>
      <c r="M312" s="115"/>
      <c r="AE312" s="117"/>
    </row>
    <row r="313" spans="4:31" s="124" customFormat="1" ht="15">
      <c r="D313" s="2"/>
      <c r="E313" s="2"/>
      <c r="F313" s="3"/>
      <c r="G313" s="3"/>
      <c r="H313" s="3"/>
      <c r="J313" s="115"/>
      <c r="K313" s="115"/>
      <c r="L313" s="115"/>
      <c r="M313" s="115"/>
      <c r="AE313" s="117"/>
    </row>
    <row r="314" spans="4:31" s="124" customFormat="1" ht="15">
      <c r="D314" s="2"/>
      <c r="E314" s="2"/>
      <c r="F314" s="3"/>
      <c r="G314" s="3"/>
      <c r="H314" s="3"/>
      <c r="J314" s="115"/>
      <c r="K314" s="115"/>
      <c r="L314" s="115"/>
      <c r="M314" s="115"/>
      <c r="AE314" s="117"/>
    </row>
    <row r="315" spans="4:31" s="124" customFormat="1" ht="15">
      <c r="D315" s="2"/>
      <c r="E315" s="2"/>
      <c r="F315" s="3"/>
      <c r="G315" s="3"/>
      <c r="H315" s="3"/>
      <c r="J315" s="115"/>
      <c r="K315" s="115"/>
      <c r="L315" s="115"/>
      <c r="M315" s="115"/>
      <c r="AE315" s="117"/>
    </row>
    <row r="316" spans="4:31" s="124" customFormat="1" ht="15">
      <c r="D316" s="2"/>
      <c r="E316" s="2"/>
      <c r="F316" s="3"/>
      <c r="G316" s="3"/>
      <c r="H316" s="3"/>
      <c r="J316" s="115"/>
      <c r="K316" s="115"/>
      <c r="L316" s="115"/>
      <c r="M316" s="115"/>
      <c r="AE316" s="117"/>
    </row>
    <row r="317" spans="4:31" s="124" customFormat="1" ht="15">
      <c r="D317" s="2"/>
      <c r="E317" s="2"/>
      <c r="F317" s="3"/>
      <c r="G317" s="3"/>
      <c r="H317" s="3"/>
      <c r="J317" s="115"/>
      <c r="K317" s="115"/>
      <c r="L317" s="115"/>
      <c r="M317" s="115"/>
      <c r="AE317" s="117"/>
    </row>
    <row r="318" spans="4:31" s="124" customFormat="1" ht="15">
      <c r="D318" s="2"/>
      <c r="E318" s="2"/>
      <c r="F318" s="3"/>
      <c r="G318" s="3"/>
      <c r="H318" s="3"/>
      <c r="J318" s="115"/>
      <c r="K318" s="115"/>
      <c r="L318" s="115"/>
      <c r="M318" s="115"/>
      <c r="AE318" s="117"/>
    </row>
    <row r="319" spans="4:31" s="124" customFormat="1" ht="15">
      <c r="D319" s="2"/>
      <c r="E319" s="2"/>
      <c r="F319" s="3"/>
      <c r="G319" s="3"/>
      <c r="H319" s="3"/>
      <c r="J319" s="115"/>
      <c r="K319" s="115"/>
      <c r="L319" s="115"/>
      <c r="M319" s="115"/>
      <c r="AE319" s="117"/>
    </row>
    <row r="320" spans="4:31" s="124" customFormat="1" ht="15">
      <c r="D320" s="2"/>
      <c r="E320" s="2"/>
      <c r="F320" s="3"/>
      <c r="G320" s="3"/>
      <c r="H320" s="3"/>
      <c r="J320" s="115"/>
      <c r="K320" s="115"/>
      <c r="L320" s="115"/>
      <c r="M320" s="115"/>
      <c r="AE320" s="117"/>
    </row>
    <row r="321" spans="4:31" s="124" customFormat="1" ht="15">
      <c r="D321" s="2"/>
      <c r="E321" s="2"/>
      <c r="F321" s="3"/>
      <c r="G321" s="3"/>
      <c r="H321" s="3"/>
      <c r="J321" s="115"/>
      <c r="K321" s="115"/>
      <c r="L321" s="115"/>
      <c r="M321" s="115"/>
      <c r="AE321" s="117"/>
    </row>
    <row r="322" spans="4:31" s="124" customFormat="1" ht="15">
      <c r="D322" s="2"/>
      <c r="E322" s="2"/>
      <c r="F322" s="3"/>
      <c r="G322" s="3"/>
      <c r="H322" s="3"/>
      <c r="J322" s="115"/>
      <c r="K322" s="115"/>
      <c r="L322" s="115"/>
      <c r="M322" s="115"/>
      <c r="AE322" s="117"/>
    </row>
    <row r="323" spans="4:31" s="124" customFormat="1" ht="15">
      <c r="D323" s="2"/>
      <c r="E323" s="2"/>
      <c r="F323" s="3"/>
      <c r="G323" s="3"/>
      <c r="H323" s="3"/>
      <c r="J323" s="115"/>
      <c r="K323" s="115"/>
      <c r="L323" s="115"/>
      <c r="M323" s="115"/>
      <c r="AE323" s="117"/>
    </row>
    <row r="324" spans="4:31" s="124" customFormat="1" ht="15">
      <c r="D324" s="2"/>
      <c r="E324" s="2"/>
      <c r="F324" s="3"/>
      <c r="G324" s="3"/>
      <c r="H324" s="3"/>
      <c r="J324" s="115"/>
      <c r="K324" s="115"/>
      <c r="L324" s="115"/>
      <c r="M324" s="115"/>
      <c r="AE324" s="117"/>
    </row>
    <row r="325" spans="4:31" s="124" customFormat="1" ht="15">
      <c r="D325" s="2"/>
      <c r="E325" s="2"/>
      <c r="F325" s="3"/>
      <c r="G325" s="3"/>
      <c r="H325" s="3"/>
      <c r="J325" s="115"/>
      <c r="K325" s="115"/>
      <c r="L325" s="115"/>
      <c r="M325" s="115"/>
      <c r="AE325" s="117"/>
    </row>
    <row r="326" spans="4:31" s="124" customFormat="1" ht="15">
      <c r="D326" s="2"/>
      <c r="E326" s="2"/>
      <c r="F326" s="3"/>
      <c r="G326" s="3"/>
      <c r="H326" s="3"/>
      <c r="J326" s="115"/>
      <c r="K326" s="115"/>
      <c r="L326" s="115"/>
      <c r="M326" s="115"/>
      <c r="AE326" s="117"/>
    </row>
    <row r="327" spans="4:31" s="124" customFormat="1" ht="15">
      <c r="D327" s="2"/>
      <c r="E327" s="2"/>
      <c r="F327" s="3"/>
      <c r="G327" s="3"/>
      <c r="H327" s="3"/>
      <c r="J327" s="115"/>
      <c r="K327" s="115"/>
      <c r="L327" s="115"/>
      <c r="M327" s="115"/>
      <c r="AE327" s="117"/>
    </row>
    <row r="328" spans="4:31" s="124" customFormat="1" ht="15">
      <c r="D328" s="2"/>
      <c r="E328" s="2"/>
      <c r="F328" s="3"/>
      <c r="G328" s="3"/>
      <c r="H328" s="3"/>
      <c r="J328" s="115"/>
      <c r="K328" s="115"/>
      <c r="L328" s="115"/>
      <c r="M328" s="115"/>
      <c r="AE328" s="117"/>
    </row>
    <row r="329" spans="4:31" s="124" customFormat="1" ht="15">
      <c r="D329" s="2"/>
      <c r="E329" s="2"/>
      <c r="F329" s="3"/>
      <c r="G329" s="3"/>
      <c r="H329" s="3"/>
      <c r="J329" s="115"/>
      <c r="K329" s="115"/>
      <c r="L329" s="115"/>
      <c r="M329" s="115"/>
      <c r="AE329" s="117"/>
    </row>
    <row r="330" spans="4:31" s="124" customFormat="1" ht="15">
      <c r="D330" s="2"/>
      <c r="E330" s="2"/>
      <c r="F330" s="3"/>
      <c r="G330" s="3"/>
      <c r="H330" s="3"/>
      <c r="J330" s="115"/>
      <c r="K330" s="115"/>
      <c r="L330" s="115"/>
      <c r="M330" s="115"/>
      <c r="AE330" s="117"/>
    </row>
    <row r="331" spans="4:31" s="124" customFormat="1" ht="15">
      <c r="D331" s="2"/>
      <c r="E331" s="2"/>
      <c r="F331" s="3"/>
      <c r="G331" s="3"/>
      <c r="H331" s="3"/>
      <c r="J331" s="115"/>
      <c r="K331" s="115"/>
      <c r="L331" s="115"/>
      <c r="M331" s="115"/>
      <c r="AE331" s="117"/>
    </row>
    <row r="332" spans="4:31" s="124" customFormat="1" ht="15">
      <c r="D332" s="2"/>
      <c r="E332" s="2"/>
      <c r="F332" s="3"/>
      <c r="G332" s="3"/>
      <c r="H332" s="3"/>
      <c r="J332" s="115"/>
      <c r="K332" s="115"/>
      <c r="L332" s="115"/>
      <c r="M332" s="115"/>
      <c r="AE332" s="117"/>
    </row>
    <row r="333" spans="4:31" s="124" customFormat="1" ht="15">
      <c r="D333" s="2"/>
      <c r="E333" s="2"/>
      <c r="F333" s="3"/>
      <c r="G333" s="3"/>
      <c r="H333" s="3"/>
      <c r="J333" s="115"/>
      <c r="K333" s="115"/>
      <c r="L333" s="115"/>
      <c r="M333" s="115"/>
      <c r="AE333" s="117"/>
    </row>
    <row r="334" spans="4:31" s="124" customFormat="1" ht="15">
      <c r="D334" s="2"/>
      <c r="E334" s="2"/>
      <c r="F334" s="3"/>
      <c r="G334" s="3"/>
      <c r="H334" s="3"/>
      <c r="J334" s="115"/>
      <c r="K334" s="115"/>
      <c r="L334" s="115"/>
      <c r="M334" s="115"/>
      <c r="AE334" s="117"/>
    </row>
    <row r="335" spans="4:31" s="124" customFormat="1" ht="15">
      <c r="D335" s="2"/>
      <c r="E335" s="2"/>
      <c r="F335" s="3"/>
      <c r="G335" s="3"/>
      <c r="H335" s="3"/>
      <c r="J335" s="115"/>
      <c r="K335" s="115"/>
      <c r="L335" s="115"/>
      <c r="M335" s="115"/>
      <c r="AE335" s="117"/>
    </row>
    <row r="336" spans="4:31" s="124" customFormat="1" ht="15">
      <c r="D336" s="2"/>
      <c r="E336" s="2"/>
      <c r="F336" s="3"/>
      <c r="G336" s="3"/>
      <c r="H336" s="3"/>
      <c r="J336" s="115"/>
      <c r="K336" s="115"/>
      <c r="L336" s="115"/>
      <c r="M336" s="115"/>
      <c r="AE336" s="117"/>
    </row>
    <row r="337" spans="4:31" s="124" customFormat="1" ht="15">
      <c r="D337" s="2"/>
      <c r="E337" s="2"/>
      <c r="F337" s="3"/>
      <c r="G337" s="3"/>
      <c r="H337" s="3"/>
      <c r="J337" s="115"/>
      <c r="K337" s="115"/>
      <c r="L337" s="115"/>
      <c r="M337" s="115"/>
      <c r="AE337" s="117"/>
    </row>
    <row r="338" spans="4:31" s="124" customFormat="1" ht="15">
      <c r="D338" s="2"/>
      <c r="E338" s="2"/>
      <c r="F338" s="3"/>
      <c r="G338" s="3"/>
      <c r="H338" s="3"/>
      <c r="J338" s="115"/>
      <c r="K338" s="115"/>
      <c r="L338" s="115"/>
      <c r="M338" s="115"/>
      <c r="AE338" s="117"/>
    </row>
    <row r="339" spans="4:31" s="124" customFormat="1" ht="15">
      <c r="D339" s="2"/>
      <c r="E339" s="2"/>
      <c r="F339" s="3"/>
      <c r="G339" s="3"/>
      <c r="H339" s="3"/>
      <c r="J339" s="115"/>
      <c r="K339" s="115"/>
      <c r="L339" s="115"/>
      <c r="M339" s="115"/>
      <c r="AE339" s="117"/>
    </row>
    <row r="340" spans="4:31" s="124" customFormat="1" ht="15">
      <c r="D340" s="2"/>
      <c r="E340" s="2"/>
      <c r="F340" s="3"/>
      <c r="G340" s="3"/>
      <c r="H340" s="3"/>
      <c r="J340" s="115"/>
      <c r="K340" s="115"/>
      <c r="L340" s="115"/>
      <c r="M340" s="115"/>
      <c r="AE340" s="117"/>
    </row>
    <row r="341" spans="4:31" s="124" customFormat="1" ht="15">
      <c r="D341" s="2"/>
      <c r="E341" s="2"/>
      <c r="F341" s="3"/>
      <c r="G341" s="3"/>
      <c r="H341" s="3"/>
      <c r="J341" s="115"/>
      <c r="K341" s="115"/>
      <c r="L341" s="115"/>
      <c r="M341" s="115"/>
      <c r="AE341" s="117"/>
    </row>
    <row r="342" spans="4:31" s="124" customFormat="1" ht="15">
      <c r="D342" s="2"/>
      <c r="E342" s="2"/>
      <c r="F342" s="3"/>
      <c r="G342" s="3"/>
      <c r="H342" s="3"/>
      <c r="J342" s="115"/>
      <c r="K342" s="115"/>
      <c r="L342" s="115"/>
      <c r="M342" s="115"/>
      <c r="AE342" s="117"/>
    </row>
    <row r="343" spans="4:31" s="124" customFormat="1" ht="15">
      <c r="D343" s="2"/>
      <c r="E343" s="2"/>
      <c r="F343" s="3"/>
      <c r="G343" s="3"/>
      <c r="H343" s="3"/>
      <c r="J343" s="115"/>
      <c r="K343" s="115"/>
      <c r="L343" s="115"/>
      <c r="M343" s="115"/>
      <c r="AE343" s="117"/>
    </row>
    <row r="344" spans="4:31" s="124" customFormat="1" ht="15">
      <c r="D344" s="2"/>
      <c r="E344" s="2"/>
      <c r="F344" s="3"/>
      <c r="G344" s="3"/>
      <c r="H344" s="3"/>
      <c r="J344" s="115"/>
      <c r="K344" s="115"/>
      <c r="L344" s="115"/>
      <c r="M344" s="115"/>
      <c r="AE344" s="117"/>
    </row>
    <row r="345" spans="4:31" s="124" customFormat="1" ht="15">
      <c r="D345" s="2"/>
      <c r="E345" s="2"/>
      <c r="F345" s="3"/>
      <c r="G345" s="3"/>
      <c r="H345" s="3"/>
      <c r="J345" s="115"/>
      <c r="K345" s="115"/>
      <c r="L345" s="115"/>
      <c r="M345" s="115"/>
      <c r="AE345" s="117"/>
    </row>
    <row r="346" spans="4:31" s="124" customFormat="1" ht="15">
      <c r="D346" s="2"/>
      <c r="E346" s="2"/>
      <c r="F346" s="3"/>
      <c r="G346" s="3"/>
      <c r="H346" s="3"/>
      <c r="J346" s="115"/>
      <c r="K346" s="115"/>
      <c r="L346" s="115"/>
      <c r="M346" s="115"/>
      <c r="AE346" s="117"/>
    </row>
    <row r="347" spans="4:31" s="124" customFormat="1" ht="15">
      <c r="D347" s="2"/>
      <c r="E347" s="2"/>
      <c r="F347" s="3"/>
      <c r="G347" s="3"/>
      <c r="H347" s="3"/>
      <c r="J347" s="115"/>
      <c r="K347" s="115"/>
      <c r="L347" s="115"/>
      <c r="M347" s="115"/>
      <c r="AE347" s="117"/>
    </row>
    <row r="348" spans="4:31" s="124" customFormat="1" ht="15">
      <c r="D348" s="2"/>
      <c r="E348" s="2"/>
      <c r="F348" s="3"/>
      <c r="G348" s="3"/>
      <c r="H348" s="3"/>
      <c r="J348" s="115"/>
      <c r="K348" s="115"/>
      <c r="L348" s="115"/>
      <c r="M348" s="115"/>
      <c r="AE348" s="117"/>
    </row>
    <row r="349" spans="4:31" s="124" customFormat="1" ht="15">
      <c r="D349" s="2"/>
      <c r="E349" s="2"/>
      <c r="F349" s="3"/>
      <c r="G349" s="3"/>
      <c r="H349" s="3"/>
      <c r="J349" s="115"/>
      <c r="K349" s="115"/>
      <c r="L349" s="115"/>
      <c r="M349" s="115"/>
      <c r="AE349" s="117"/>
    </row>
    <row r="350" spans="4:31" s="124" customFormat="1" ht="15">
      <c r="D350" s="2"/>
      <c r="E350" s="2"/>
      <c r="F350" s="3"/>
      <c r="G350" s="3"/>
      <c r="H350" s="3"/>
      <c r="J350" s="115"/>
      <c r="K350" s="115"/>
      <c r="L350" s="115"/>
      <c r="M350" s="115"/>
      <c r="AE350" s="117"/>
    </row>
    <row r="351" spans="4:31" s="124" customFormat="1" ht="15">
      <c r="D351" s="2"/>
      <c r="E351" s="2"/>
      <c r="F351" s="3"/>
      <c r="G351" s="3"/>
      <c r="H351" s="3"/>
      <c r="J351" s="115"/>
      <c r="K351" s="115"/>
      <c r="L351" s="115"/>
      <c r="M351" s="115"/>
      <c r="AE351" s="117"/>
    </row>
    <row r="352" spans="4:31" s="124" customFormat="1" ht="15">
      <c r="D352" s="2"/>
      <c r="E352" s="2"/>
      <c r="F352" s="3"/>
      <c r="G352" s="3"/>
      <c r="H352" s="3"/>
      <c r="J352" s="115"/>
      <c r="K352" s="115"/>
      <c r="L352" s="115"/>
      <c r="M352" s="115"/>
      <c r="AE352" s="117"/>
    </row>
    <row r="353" spans="4:31" s="124" customFormat="1" ht="15">
      <c r="D353" s="2"/>
      <c r="E353" s="2"/>
      <c r="F353" s="3"/>
      <c r="G353" s="3"/>
      <c r="H353" s="3"/>
      <c r="J353" s="115"/>
      <c r="K353" s="115"/>
      <c r="L353" s="115"/>
      <c r="M353" s="115"/>
      <c r="AE353" s="117"/>
    </row>
    <row r="354" spans="4:31" s="124" customFormat="1" ht="15">
      <c r="D354" s="2"/>
      <c r="E354" s="2"/>
      <c r="F354" s="3"/>
      <c r="G354" s="3"/>
      <c r="H354" s="3"/>
      <c r="J354" s="115"/>
      <c r="K354" s="115"/>
      <c r="L354" s="115"/>
      <c r="M354" s="115"/>
      <c r="AE354" s="117"/>
    </row>
    <row r="355" spans="4:31" s="124" customFormat="1" ht="15">
      <c r="D355" s="2"/>
      <c r="E355" s="2"/>
      <c r="F355" s="3"/>
      <c r="G355" s="3"/>
      <c r="H355" s="3"/>
      <c r="J355" s="115"/>
      <c r="K355" s="115"/>
      <c r="L355" s="115"/>
      <c r="M355" s="115"/>
      <c r="AE355" s="117"/>
    </row>
    <row r="356" spans="4:31" s="124" customFormat="1" ht="15">
      <c r="D356" s="2"/>
      <c r="E356" s="2"/>
      <c r="F356" s="3"/>
      <c r="G356" s="3"/>
      <c r="H356" s="3"/>
      <c r="J356" s="115"/>
      <c r="K356" s="115"/>
      <c r="L356" s="115"/>
      <c r="M356" s="115"/>
      <c r="AE356" s="117"/>
    </row>
    <row r="357" spans="4:31" s="124" customFormat="1" ht="15">
      <c r="D357" s="2"/>
      <c r="E357" s="2"/>
      <c r="F357" s="3"/>
      <c r="G357" s="3"/>
      <c r="H357" s="3"/>
      <c r="J357" s="115"/>
      <c r="K357" s="115"/>
      <c r="L357" s="115"/>
      <c r="M357" s="115"/>
      <c r="AE357" s="117"/>
    </row>
    <row r="358" spans="4:31" s="124" customFormat="1" ht="15">
      <c r="D358" s="2"/>
      <c r="E358" s="2"/>
      <c r="F358" s="3"/>
      <c r="G358" s="3"/>
      <c r="H358" s="3"/>
      <c r="J358" s="115"/>
      <c r="K358" s="115"/>
      <c r="L358" s="115"/>
      <c r="M358" s="115"/>
      <c r="AE358" s="117"/>
    </row>
    <row r="359" spans="4:31" s="124" customFormat="1" ht="15">
      <c r="D359" s="2"/>
      <c r="E359" s="2"/>
      <c r="F359" s="3"/>
      <c r="G359" s="3"/>
      <c r="H359" s="3"/>
      <c r="J359" s="115"/>
      <c r="K359" s="115"/>
      <c r="L359" s="115"/>
      <c r="M359" s="115"/>
      <c r="AE359" s="117"/>
    </row>
    <row r="360" spans="4:31" s="124" customFormat="1" ht="15">
      <c r="D360" s="2"/>
      <c r="E360" s="2"/>
      <c r="F360" s="3"/>
      <c r="G360" s="3"/>
      <c r="H360" s="3"/>
      <c r="J360" s="115"/>
      <c r="K360" s="115"/>
      <c r="L360" s="115"/>
      <c r="M360" s="115"/>
      <c r="AE360" s="117"/>
    </row>
    <row r="361" spans="4:31" s="124" customFormat="1" ht="15">
      <c r="D361" s="2"/>
      <c r="E361" s="2"/>
      <c r="F361" s="3"/>
      <c r="G361" s="3"/>
      <c r="H361" s="3"/>
      <c r="J361" s="115"/>
      <c r="K361" s="115"/>
      <c r="L361" s="115"/>
      <c r="M361" s="115"/>
      <c r="AE361" s="117"/>
    </row>
    <row r="362" spans="4:31" s="124" customFormat="1" ht="15">
      <c r="D362" s="2"/>
      <c r="E362" s="2"/>
      <c r="F362" s="3"/>
      <c r="G362" s="3"/>
      <c r="H362" s="3"/>
      <c r="J362" s="115"/>
      <c r="K362" s="115"/>
      <c r="L362" s="115"/>
      <c r="M362" s="115"/>
      <c r="AE362" s="117"/>
    </row>
    <row r="363" spans="4:31" s="124" customFormat="1" ht="15">
      <c r="D363" s="2"/>
      <c r="E363" s="2"/>
      <c r="F363" s="3"/>
      <c r="G363" s="3"/>
      <c r="H363" s="3"/>
      <c r="J363" s="115"/>
      <c r="K363" s="115"/>
      <c r="L363" s="115"/>
      <c r="M363" s="115"/>
      <c r="AE363" s="117"/>
    </row>
    <row r="364" spans="4:31" s="124" customFormat="1" ht="15">
      <c r="D364" s="2"/>
      <c r="E364" s="2"/>
      <c r="F364" s="3"/>
      <c r="G364" s="3"/>
      <c r="H364" s="3"/>
      <c r="J364" s="115"/>
      <c r="K364" s="115"/>
      <c r="L364" s="115"/>
      <c r="M364" s="115"/>
      <c r="AE364" s="117"/>
    </row>
    <row r="365" spans="4:31" s="124" customFormat="1" ht="15">
      <c r="D365" s="2"/>
      <c r="E365" s="2"/>
      <c r="F365" s="3"/>
      <c r="G365" s="3"/>
      <c r="H365" s="3"/>
      <c r="J365" s="115"/>
      <c r="K365" s="115"/>
      <c r="L365" s="115"/>
      <c r="M365" s="115"/>
      <c r="AE365" s="117"/>
    </row>
    <row r="366" spans="4:31" s="124" customFormat="1" ht="15">
      <c r="D366" s="2"/>
      <c r="E366" s="2"/>
      <c r="F366" s="3"/>
      <c r="G366" s="3"/>
      <c r="H366" s="3"/>
      <c r="J366" s="115"/>
      <c r="K366" s="115"/>
      <c r="L366" s="115"/>
      <c r="M366" s="115"/>
      <c r="AE366" s="117"/>
    </row>
    <row r="367" spans="4:31" s="124" customFormat="1" ht="15">
      <c r="D367" s="2"/>
      <c r="E367" s="2"/>
      <c r="F367" s="3"/>
      <c r="G367" s="3"/>
      <c r="H367" s="3"/>
      <c r="J367" s="115"/>
      <c r="K367" s="115"/>
      <c r="L367" s="115"/>
      <c r="M367" s="115"/>
      <c r="AE367" s="117"/>
    </row>
    <row r="368" spans="4:31" s="124" customFormat="1" ht="15">
      <c r="D368" s="2"/>
      <c r="E368" s="2"/>
      <c r="F368" s="3"/>
      <c r="G368" s="3"/>
      <c r="H368" s="3"/>
      <c r="J368" s="115"/>
      <c r="K368" s="115"/>
      <c r="L368" s="115"/>
      <c r="M368" s="115"/>
      <c r="AE368" s="117"/>
    </row>
    <row r="369" spans="4:31" s="124" customFormat="1" ht="15">
      <c r="D369" s="2"/>
      <c r="E369" s="2"/>
      <c r="F369" s="3"/>
      <c r="G369" s="3"/>
      <c r="H369" s="3"/>
      <c r="J369" s="115"/>
      <c r="K369" s="115"/>
      <c r="L369" s="115"/>
      <c r="M369" s="115"/>
      <c r="AE369" s="117"/>
    </row>
    <row r="370" spans="4:31" s="124" customFormat="1" ht="15">
      <c r="D370" s="2"/>
      <c r="E370" s="2"/>
      <c r="F370" s="3"/>
      <c r="G370" s="3"/>
      <c r="H370" s="3"/>
      <c r="J370" s="115"/>
      <c r="K370" s="115"/>
      <c r="L370" s="115"/>
      <c r="M370" s="115"/>
      <c r="AE370" s="117"/>
    </row>
    <row r="371" spans="4:31" s="124" customFormat="1" ht="15">
      <c r="D371" s="2"/>
      <c r="E371" s="2"/>
      <c r="F371" s="3"/>
      <c r="G371" s="3"/>
      <c r="H371" s="3"/>
      <c r="J371" s="115"/>
      <c r="K371" s="115"/>
      <c r="L371" s="115"/>
      <c r="M371" s="115"/>
      <c r="AE371" s="117"/>
    </row>
    <row r="372" spans="4:31" s="124" customFormat="1" ht="15">
      <c r="D372" s="2"/>
      <c r="E372" s="2"/>
      <c r="F372" s="3"/>
      <c r="G372" s="3"/>
      <c r="H372" s="3"/>
      <c r="J372" s="115"/>
      <c r="K372" s="115"/>
      <c r="L372" s="115"/>
      <c r="M372" s="115"/>
      <c r="AE372" s="117"/>
    </row>
    <row r="373" spans="4:31" s="124" customFormat="1" ht="15">
      <c r="D373" s="2"/>
      <c r="E373" s="2"/>
      <c r="F373" s="3"/>
      <c r="G373" s="3"/>
      <c r="H373" s="3"/>
      <c r="J373" s="115"/>
      <c r="K373" s="115"/>
      <c r="L373" s="115"/>
      <c r="M373" s="115"/>
      <c r="AE373" s="117"/>
    </row>
    <row r="374" spans="4:31" s="124" customFormat="1" ht="15">
      <c r="D374" s="2"/>
      <c r="E374" s="2"/>
      <c r="F374" s="3"/>
      <c r="G374" s="3"/>
      <c r="H374" s="3"/>
      <c r="J374" s="115"/>
      <c r="K374" s="115"/>
      <c r="L374" s="115"/>
      <c r="M374" s="115"/>
      <c r="AE374" s="117"/>
    </row>
    <row r="375" spans="4:31" s="124" customFormat="1" ht="15">
      <c r="D375" s="2"/>
      <c r="E375" s="2"/>
      <c r="F375" s="3"/>
      <c r="G375" s="3"/>
      <c r="H375" s="3"/>
      <c r="J375" s="115"/>
      <c r="K375" s="115"/>
      <c r="L375" s="115"/>
      <c r="M375" s="115"/>
      <c r="AE375" s="117"/>
    </row>
    <row r="376" spans="4:31" s="124" customFormat="1" ht="15">
      <c r="D376" s="2"/>
      <c r="E376" s="2"/>
      <c r="F376" s="3"/>
      <c r="G376" s="3"/>
      <c r="H376" s="3"/>
      <c r="J376" s="115"/>
      <c r="K376" s="115"/>
      <c r="L376" s="115"/>
      <c r="M376" s="115"/>
      <c r="AE376" s="117"/>
    </row>
    <row r="377" spans="4:31" s="124" customFormat="1" ht="15">
      <c r="D377" s="2"/>
      <c r="E377" s="2"/>
      <c r="F377" s="3"/>
      <c r="G377" s="3"/>
      <c r="H377" s="3"/>
      <c r="J377" s="115"/>
      <c r="K377" s="115"/>
      <c r="L377" s="115"/>
      <c r="M377" s="115"/>
      <c r="AE377" s="117"/>
    </row>
    <row r="378" spans="4:31" s="124" customFormat="1" ht="15">
      <c r="D378" s="2"/>
      <c r="E378" s="2"/>
      <c r="F378" s="3"/>
      <c r="G378" s="3"/>
      <c r="H378" s="3"/>
      <c r="J378" s="115"/>
      <c r="K378" s="115"/>
      <c r="L378" s="115"/>
      <c r="M378" s="115"/>
      <c r="AE378" s="117"/>
    </row>
    <row r="379" spans="4:31" s="124" customFormat="1" ht="15">
      <c r="D379" s="2"/>
      <c r="E379" s="2"/>
      <c r="F379" s="3"/>
      <c r="G379" s="3"/>
      <c r="H379" s="3"/>
      <c r="J379" s="115"/>
      <c r="K379" s="115"/>
      <c r="L379" s="115"/>
      <c r="M379" s="115"/>
      <c r="AE379" s="117"/>
    </row>
    <row r="380" spans="4:31" s="124" customFormat="1" ht="15">
      <c r="D380" s="2"/>
      <c r="E380" s="2"/>
      <c r="F380" s="3"/>
      <c r="G380" s="3"/>
      <c r="H380" s="3"/>
      <c r="J380" s="115"/>
      <c r="K380" s="115"/>
      <c r="L380" s="115"/>
      <c r="M380" s="115"/>
      <c r="AE380" s="117"/>
    </row>
    <row r="381" spans="4:31" s="124" customFormat="1" ht="15">
      <c r="D381" s="2"/>
      <c r="E381" s="2"/>
      <c r="F381" s="3"/>
      <c r="G381" s="3"/>
      <c r="H381" s="3"/>
      <c r="J381" s="115"/>
      <c r="K381" s="115"/>
      <c r="L381" s="115"/>
      <c r="M381" s="115"/>
      <c r="AE381" s="117"/>
    </row>
    <row r="382" spans="4:31" s="124" customFormat="1" ht="15">
      <c r="D382" s="2"/>
      <c r="E382" s="2"/>
      <c r="F382" s="3"/>
      <c r="G382" s="3"/>
      <c r="H382" s="3"/>
      <c r="J382" s="115"/>
      <c r="K382" s="115"/>
      <c r="L382" s="115"/>
      <c r="M382" s="115"/>
      <c r="AE382" s="117"/>
    </row>
    <row r="383" spans="4:31" s="124" customFormat="1" ht="15">
      <c r="D383" s="2"/>
      <c r="E383" s="2"/>
      <c r="F383" s="3"/>
      <c r="G383" s="3"/>
      <c r="H383" s="3"/>
      <c r="J383" s="115"/>
      <c r="K383" s="115"/>
      <c r="L383" s="115"/>
      <c r="M383" s="115"/>
      <c r="AE383" s="117"/>
    </row>
    <row r="384" spans="4:31" s="124" customFormat="1" ht="15">
      <c r="D384" s="2"/>
      <c r="E384" s="2"/>
      <c r="F384" s="3"/>
      <c r="G384" s="3"/>
      <c r="H384" s="3"/>
      <c r="J384" s="115"/>
      <c r="K384" s="115"/>
      <c r="L384" s="115"/>
      <c r="M384" s="115"/>
      <c r="AE384" s="117"/>
    </row>
    <row r="385" spans="4:31" s="124" customFormat="1" ht="15">
      <c r="D385" s="2"/>
      <c r="E385" s="2"/>
      <c r="F385" s="3"/>
      <c r="G385" s="3"/>
      <c r="H385" s="3"/>
      <c r="J385" s="115"/>
      <c r="K385" s="115"/>
      <c r="L385" s="115"/>
      <c r="M385" s="115"/>
      <c r="AE385" s="117"/>
    </row>
    <row r="386" spans="4:31" s="124" customFormat="1" ht="15">
      <c r="D386" s="2"/>
      <c r="E386" s="2"/>
      <c r="F386" s="3"/>
      <c r="G386" s="3"/>
      <c r="H386" s="3"/>
      <c r="J386" s="115"/>
      <c r="K386" s="115"/>
      <c r="L386" s="115"/>
      <c r="M386" s="115"/>
      <c r="AE386" s="117"/>
    </row>
    <row r="387" spans="4:31" s="124" customFormat="1" ht="15">
      <c r="D387" s="2"/>
      <c r="E387" s="2"/>
      <c r="F387" s="3"/>
      <c r="G387" s="3"/>
      <c r="H387" s="3"/>
      <c r="J387" s="115"/>
      <c r="K387" s="115"/>
      <c r="L387" s="115"/>
      <c r="M387" s="115"/>
      <c r="AE387" s="117"/>
    </row>
    <row r="388" spans="4:31" s="124" customFormat="1" ht="15">
      <c r="D388" s="2"/>
      <c r="E388" s="2"/>
      <c r="F388" s="3"/>
      <c r="G388" s="3"/>
      <c r="H388" s="3"/>
      <c r="J388" s="115"/>
      <c r="K388" s="115"/>
      <c r="L388" s="115"/>
      <c r="M388" s="115"/>
      <c r="AE388" s="117"/>
    </row>
    <row r="389" spans="4:31" s="124" customFormat="1" ht="15">
      <c r="D389" s="2"/>
      <c r="E389" s="2"/>
      <c r="F389" s="3"/>
      <c r="G389" s="3"/>
      <c r="H389" s="3"/>
      <c r="J389" s="115"/>
      <c r="K389" s="115"/>
      <c r="L389" s="115"/>
      <c r="M389" s="115"/>
      <c r="AE389" s="117"/>
    </row>
    <row r="390" spans="4:31" s="124" customFormat="1" ht="15">
      <c r="D390" s="2"/>
      <c r="E390" s="2"/>
      <c r="F390" s="3"/>
      <c r="G390" s="3"/>
      <c r="H390" s="3"/>
      <c r="J390" s="115"/>
      <c r="K390" s="115"/>
      <c r="L390" s="115"/>
      <c r="M390" s="115"/>
      <c r="AE390" s="117"/>
    </row>
    <row r="391" spans="4:31" s="124" customFormat="1" ht="15">
      <c r="D391" s="2"/>
      <c r="E391" s="2"/>
      <c r="F391" s="3"/>
      <c r="G391" s="3"/>
      <c r="H391" s="3"/>
      <c r="J391" s="115"/>
      <c r="K391" s="115"/>
      <c r="L391" s="115"/>
      <c r="M391" s="115"/>
      <c r="AE391" s="117"/>
    </row>
    <row r="392" spans="4:31" s="124" customFormat="1" ht="15">
      <c r="D392" s="2"/>
      <c r="E392" s="2"/>
      <c r="F392" s="3"/>
      <c r="G392" s="3"/>
      <c r="H392" s="3"/>
      <c r="J392" s="115"/>
      <c r="K392" s="115"/>
      <c r="L392" s="115"/>
      <c r="M392" s="115"/>
      <c r="AE392" s="117"/>
    </row>
    <row r="393" spans="4:31" s="124" customFormat="1" ht="15">
      <c r="D393" s="2"/>
      <c r="E393" s="2"/>
      <c r="F393" s="3"/>
      <c r="G393" s="3"/>
      <c r="H393" s="3"/>
      <c r="J393" s="115"/>
      <c r="K393" s="115"/>
      <c r="L393" s="115"/>
      <c r="M393" s="115"/>
      <c r="AE393" s="117"/>
    </row>
    <row r="394" spans="4:31" s="124" customFormat="1" ht="15">
      <c r="D394" s="2"/>
      <c r="E394" s="2"/>
      <c r="F394" s="3"/>
      <c r="G394" s="3"/>
      <c r="H394" s="3"/>
      <c r="J394" s="115"/>
      <c r="K394" s="115"/>
      <c r="L394" s="115"/>
      <c r="M394" s="115"/>
      <c r="AE394" s="117"/>
    </row>
    <row r="395" spans="4:31" s="124" customFormat="1" ht="15">
      <c r="D395" s="2"/>
      <c r="E395" s="2"/>
      <c r="F395" s="3"/>
      <c r="G395" s="3"/>
      <c r="H395" s="3"/>
      <c r="J395" s="115"/>
      <c r="K395" s="115"/>
      <c r="L395" s="115"/>
      <c r="M395" s="115"/>
      <c r="AE395" s="117"/>
    </row>
    <row r="396" spans="4:31" s="124" customFormat="1" ht="15">
      <c r="D396" s="2"/>
      <c r="E396" s="2"/>
      <c r="F396" s="3"/>
      <c r="G396" s="3"/>
      <c r="H396" s="3"/>
      <c r="J396" s="115"/>
      <c r="K396" s="115"/>
      <c r="L396" s="115"/>
      <c r="M396" s="115"/>
      <c r="AE396" s="117"/>
    </row>
    <row r="397" spans="4:31" s="124" customFormat="1" ht="15">
      <c r="D397" s="2"/>
      <c r="E397" s="2"/>
      <c r="F397" s="3"/>
      <c r="G397" s="3"/>
      <c r="H397" s="3"/>
      <c r="J397" s="115"/>
      <c r="K397" s="115"/>
      <c r="L397" s="115"/>
      <c r="M397" s="115"/>
      <c r="AE397" s="117"/>
    </row>
    <row r="398" spans="4:31" s="124" customFormat="1" ht="15">
      <c r="D398" s="2"/>
      <c r="E398" s="2"/>
      <c r="F398" s="3"/>
      <c r="G398" s="3"/>
      <c r="H398" s="3"/>
      <c r="J398" s="115"/>
      <c r="K398" s="115"/>
      <c r="L398" s="115"/>
      <c r="M398" s="115"/>
      <c r="AE398" s="117"/>
    </row>
    <row r="399" spans="4:31" s="124" customFormat="1" ht="15">
      <c r="D399" s="2"/>
      <c r="E399" s="2"/>
      <c r="F399" s="3"/>
      <c r="G399" s="3"/>
      <c r="H399" s="3"/>
      <c r="J399" s="115"/>
      <c r="K399" s="115"/>
      <c r="L399" s="115"/>
      <c r="M399" s="115"/>
      <c r="AE399" s="117"/>
    </row>
    <row r="400" spans="4:31" s="124" customFormat="1" ht="15">
      <c r="D400" s="2"/>
      <c r="E400" s="2"/>
      <c r="F400" s="3"/>
      <c r="G400" s="3"/>
      <c r="H400" s="3"/>
      <c r="J400" s="115"/>
      <c r="K400" s="115"/>
      <c r="L400" s="115"/>
      <c r="M400" s="115"/>
      <c r="AE400" s="117"/>
    </row>
    <row r="401" spans="4:31" s="124" customFormat="1" ht="15">
      <c r="D401" s="2"/>
      <c r="E401" s="2"/>
      <c r="F401" s="3"/>
      <c r="G401" s="3"/>
      <c r="H401" s="3"/>
      <c r="J401" s="115"/>
      <c r="K401" s="115"/>
      <c r="L401" s="115"/>
      <c r="M401" s="115"/>
      <c r="AE401" s="117"/>
    </row>
    <row r="402" spans="4:31" s="124" customFormat="1" ht="15">
      <c r="D402" s="2"/>
      <c r="E402" s="2"/>
      <c r="F402" s="3"/>
      <c r="G402" s="3"/>
      <c r="H402" s="3"/>
      <c r="J402" s="115"/>
      <c r="K402" s="115"/>
      <c r="L402" s="115"/>
      <c r="M402" s="115"/>
      <c r="AE402" s="117"/>
    </row>
    <row r="403" spans="4:31" s="124" customFormat="1" ht="15">
      <c r="D403" s="2"/>
      <c r="E403" s="2"/>
      <c r="F403" s="3"/>
      <c r="G403" s="3"/>
      <c r="H403" s="3"/>
      <c r="J403" s="115"/>
      <c r="K403" s="115"/>
      <c r="L403" s="115"/>
      <c r="M403" s="115"/>
      <c r="AE403" s="117"/>
    </row>
    <row r="404" spans="4:31" s="124" customFormat="1" ht="15">
      <c r="D404" s="2"/>
      <c r="E404" s="2"/>
      <c r="F404" s="3"/>
      <c r="G404" s="3"/>
      <c r="H404" s="3"/>
      <c r="J404" s="115"/>
      <c r="K404" s="115"/>
      <c r="L404" s="115"/>
      <c r="M404" s="115"/>
      <c r="AE404" s="117"/>
    </row>
    <row r="405" spans="4:31" s="124" customFormat="1" ht="15">
      <c r="D405" s="2"/>
      <c r="E405" s="2"/>
      <c r="F405" s="3"/>
      <c r="G405" s="3"/>
      <c r="H405" s="3"/>
      <c r="J405" s="115"/>
      <c r="K405" s="115"/>
      <c r="L405" s="115"/>
      <c r="M405" s="115"/>
      <c r="AE405" s="117"/>
    </row>
    <row r="406" spans="4:31" s="124" customFormat="1" ht="15">
      <c r="D406" s="2"/>
      <c r="E406" s="2"/>
      <c r="F406" s="3"/>
      <c r="G406" s="3"/>
      <c r="H406" s="3"/>
      <c r="J406" s="115"/>
      <c r="K406" s="115"/>
      <c r="L406" s="115"/>
      <c r="M406" s="115"/>
      <c r="AE406" s="117"/>
    </row>
    <row r="407" spans="4:31" s="124" customFormat="1" ht="15">
      <c r="D407" s="2"/>
      <c r="E407" s="2"/>
      <c r="F407" s="3"/>
      <c r="G407" s="3"/>
      <c r="H407" s="3"/>
      <c r="J407" s="115"/>
      <c r="K407" s="115"/>
      <c r="L407" s="115"/>
      <c r="M407" s="115"/>
      <c r="AE407" s="117"/>
    </row>
    <row r="408" spans="4:31" s="124" customFormat="1" ht="15">
      <c r="D408" s="2"/>
      <c r="E408" s="2"/>
      <c r="F408" s="3"/>
      <c r="G408" s="3"/>
      <c r="H408" s="3"/>
      <c r="J408" s="115"/>
      <c r="K408" s="115"/>
      <c r="L408" s="115"/>
      <c r="M408" s="115"/>
      <c r="AE408" s="117"/>
    </row>
    <row r="409" spans="4:31" s="124" customFormat="1" ht="15">
      <c r="D409" s="2"/>
      <c r="E409" s="2"/>
      <c r="F409" s="3"/>
      <c r="G409" s="3"/>
      <c r="H409" s="3"/>
      <c r="J409" s="115"/>
      <c r="K409" s="115"/>
      <c r="L409" s="115"/>
      <c r="M409" s="115"/>
      <c r="AE409" s="117"/>
    </row>
    <row r="410" spans="4:31" s="124" customFormat="1" ht="15">
      <c r="D410" s="2"/>
      <c r="E410" s="2"/>
      <c r="F410" s="3"/>
      <c r="G410" s="3"/>
      <c r="H410" s="3"/>
      <c r="J410" s="115"/>
      <c r="K410" s="115"/>
      <c r="L410" s="115"/>
      <c r="M410" s="115"/>
      <c r="AE410" s="117"/>
    </row>
    <row r="411" spans="4:31" s="124" customFormat="1" ht="15">
      <c r="D411" s="2"/>
      <c r="E411" s="2"/>
      <c r="F411" s="3"/>
      <c r="G411" s="3"/>
      <c r="H411" s="3"/>
      <c r="J411" s="115"/>
      <c r="K411" s="115"/>
      <c r="L411" s="115"/>
      <c r="M411" s="115"/>
      <c r="AE411" s="117"/>
    </row>
    <row r="412" spans="4:31" s="124" customFormat="1" ht="15">
      <c r="D412" s="2"/>
      <c r="E412" s="2"/>
      <c r="F412" s="3"/>
      <c r="G412" s="3"/>
      <c r="H412" s="3"/>
      <c r="J412" s="115"/>
      <c r="K412" s="115"/>
      <c r="L412" s="115"/>
      <c r="M412" s="115"/>
      <c r="AE412" s="117"/>
    </row>
    <row r="413" spans="4:31" s="124" customFormat="1" ht="15">
      <c r="D413" s="2"/>
      <c r="E413" s="2"/>
      <c r="F413" s="3"/>
      <c r="G413" s="3"/>
      <c r="H413" s="3"/>
      <c r="J413" s="115"/>
      <c r="K413" s="115"/>
      <c r="L413" s="115"/>
      <c r="M413" s="115"/>
      <c r="AE413" s="117"/>
    </row>
    <row r="414" spans="4:31" s="124" customFormat="1" ht="15">
      <c r="D414" s="2"/>
      <c r="E414" s="2"/>
      <c r="F414" s="3"/>
      <c r="G414" s="3"/>
      <c r="H414" s="3"/>
      <c r="J414" s="115"/>
      <c r="K414" s="115"/>
      <c r="L414" s="115"/>
      <c r="M414" s="115"/>
      <c r="AE414" s="117"/>
    </row>
    <row r="415" spans="4:31" s="124" customFormat="1" ht="15">
      <c r="D415" s="2"/>
      <c r="E415" s="2"/>
      <c r="F415" s="3"/>
      <c r="G415" s="3"/>
      <c r="H415" s="3"/>
      <c r="J415" s="115"/>
      <c r="K415" s="115"/>
      <c r="L415" s="115"/>
      <c r="M415" s="115"/>
      <c r="AE415" s="117"/>
    </row>
    <row r="416" spans="4:31" s="124" customFormat="1" ht="15">
      <c r="D416" s="2"/>
      <c r="E416" s="2"/>
      <c r="F416" s="3"/>
      <c r="G416" s="3"/>
      <c r="H416" s="3"/>
      <c r="J416" s="115"/>
      <c r="K416" s="115"/>
      <c r="L416" s="115"/>
      <c r="M416" s="115"/>
      <c r="AE416" s="117"/>
    </row>
    <row r="417" spans="4:31" s="124" customFormat="1" ht="15">
      <c r="D417" s="2"/>
      <c r="E417" s="2"/>
      <c r="F417" s="3"/>
      <c r="G417" s="3"/>
      <c r="H417" s="3"/>
      <c r="J417" s="115"/>
      <c r="K417" s="115"/>
      <c r="L417" s="115"/>
      <c r="M417" s="115"/>
      <c r="AE417" s="117"/>
    </row>
    <row r="418" spans="4:31" s="124" customFormat="1" ht="15">
      <c r="D418" s="2"/>
      <c r="E418" s="2"/>
      <c r="F418" s="3"/>
      <c r="G418" s="3"/>
      <c r="H418" s="3"/>
      <c r="J418" s="115"/>
      <c r="K418" s="115"/>
      <c r="L418" s="115"/>
      <c r="M418" s="115"/>
      <c r="AE418" s="117"/>
    </row>
    <row r="419" spans="4:31" s="124" customFormat="1" ht="15">
      <c r="D419" s="2"/>
      <c r="E419" s="2"/>
      <c r="F419" s="3"/>
      <c r="G419" s="3"/>
      <c r="H419" s="3"/>
      <c r="J419" s="115"/>
      <c r="K419" s="115"/>
      <c r="L419" s="115"/>
      <c r="M419" s="115"/>
      <c r="AE419" s="117"/>
    </row>
    <row r="420" spans="4:31" s="124" customFormat="1" ht="15">
      <c r="D420" s="2"/>
      <c r="E420" s="2"/>
      <c r="F420" s="3"/>
      <c r="G420" s="3"/>
      <c r="H420" s="3"/>
      <c r="J420" s="115"/>
      <c r="K420" s="115"/>
      <c r="L420" s="115"/>
      <c r="M420" s="115"/>
      <c r="AE420" s="117"/>
    </row>
    <row r="421" spans="4:31" s="124" customFormat="1" ht="15">
      <c r="D421" s="2"/>
      <c r="E421" s="2"/>
      <c r="F421" s="3"/>
      <c r="G421" s="3"/>
      <c r="H421" s="3"/>
      <c r="J421" s="115"/>
      <c r="K421" s="115"/>
      <c r="L421" s="115"/>
      <c r="M421" s="115"/>
      <c r="AE421" s="117"/>
    </row>
    <row r="422" spans="4:31" s="124" customFormat="1" ht="15">
      <c r="D422" s="2"/>
      <c r="E422" s="2"/>
      <c r="F422" s="3"/>
      <c r="G422" s="3"/>
      <c r="H422" s="3"/>
      <c r="J422" s="115"/>
      <c r="K422" s="115"/>
      <c r="L422" s="115"/>
      <c r="M422" s="115"/>
      <c r="AE422" s="117"/>
    </row>
    <row r="423" spans="4:31" s="124" customFormat="1" ht="15">
      <c r="D423" s="2"/>
      <c r="E423" s="2"/>
      <c r="F423" s="3"/>
      <c r="G423" s="3"/>
      <c r="H423" s="3"/>
      <c r="J423" s="115"/>
      <c r="K423" s="115"/>
      <c r="L423" s="115"/>
      <c r="M423" s="115"/>
      <c r="AE423" s="117"/>
    </row>
    <row r="424" spans="4:31" s="124" customFormat="1" ht="15">
      <c r="D424" s="2"/>
      <c r="E424" s="2"/>
      <c r="F424" s="3"/>
      <c r="G424" s="3"/>
      <c r="H424" s="3"/>
      <c r="J424" s="115"/>
      <c r="K424" s="115"/>
      <c r="L424" s="115"/>
      <c r="M424" s="115"/>
      <c r="AE424" s="117"/>
    </row>
    <row r="425" spans="4:31" s="124" customFormat="1" ht="15">
      <c r="D425" s="2"/>
      <c r="E425" s="2"/>
      <c r="F425" s="3"/>
      <c r="G425" s="3"/>
      <c r="H425" s="3"/>
      <c r="J425" s="115"/>
      <c r="K425" s="115"/>
      <c r="L425" s="115"/>
      <c r="M425" s="115"/>
      <c r="AE425" s="117"/>
    </row>
    <row r="426" spans="4:31" s="124" customFormat="1" ht="15">
      <c r="D426" s="2"/>
      <c r="E426" s="2"/>
      <c r="F426" s="3"/>
      <c r="G426" s="3"/>
      <c r="H426" s="3"/>
      <c r="J426" s="115"/>
      <c r="K426" s="115"/>
      <c r="L426" s="115"/>
      <c r="M426" s="115"/>
      <c r="AE426" s="117"/>
    </row>
    <row r="427" spans="4:31" s="124" customFormat="1" ht="15">
      <c r="D427" s="2"/>
      <c r="E427" s="2"/>
      <c r="F427" s="3"/>
      <c r="G427" s="3"/>
      <c r="H427" s="3"/>
      <c r="J427" s="115"/>
      <c r="K427" s="115"/>
      <c r="L427" s="115"/>
      <c r="M427" s="115"/>
      <c r="AE427" s="117"/>
    </row>
    <row r="428" spans="4:31" s="124" customFormat="1" ht="15">
      <c r="D428" s="2"/>
      <c r="E428" s="2"/>
      <c r="F428" s="3"/>
      <c r="G428" s="3"/>
      <c r="H428" s="3"/>
      <c r="J428" s="115"/>
      <c r="K428" s="115"/>
      <c r="L428" s="115"/>
      <c r="M428" s="115"/>
      <c r="AE428" s="117"/>
    </row>
    <row r="429" spans="4:31" s="124" customFormat="1" ht="15">
      <c r="D429" s="2"/>
      <c r="E429" s="2"/>
      <c r="F429" s="3"/>
      <c r="G429" s="3"/>
      <c r="H429" s="3"/>
      <c r="J429" s="115"/>
      <c r="K429" s="115"/>
      <c r="L429" s="115"/>
      <c r="M429" s="115"/>
      <c r="AE429" s="117"/>
    </row>
    <row r="430" spans="4:31" s="124" customFormat="1" ht="15">
      <c r="D430" s="2"/>
      <c r="E430" s="2"/>
      <c r="F430" s="3"/>
      <c r="G430" s="3"/>
      <c r="H430" s="3"/>
      <c r="J430" s="115"/>
      <c r="K430" s="115"/>
      <c r="L430" s="115"/>
      <c r="M430" s="115"/>
      <c r="AE430" s="117"/>
    </row>
    <row r="431" spans="4:31" s="124" customFormat="1" ht="15">
      <c r="D431" s="2"/>
      <c r="E431" s="2"/>
      <c r="F431" s="3"/>
      <c r="G431" s="3"/>
      <c r="H431" s="3"/>
      <c r="J431" s="115"/>
      <c r="K431" s="115"/>
      <c r="L431" s="115"/>
      <c r="M431" s="115"/>
      <c r="AE431" s="117"/>
    </row>
    <row r="432" spans="4:31" s="124" customFormat="1" ht="15">
      <c r="D432" s="2"/>
      <c r="E432" s="2"/>
      <c r="F432" s="3"/>
      <c r="G432" s="3"/>
      <c r="H432" s="3"/>
      <c r="J432" s="115"/>
      <c r="K432" s="115"/>
      <c r="L432" s="115"/>
      <c r="M432" s="115"/>
      <c r="AE432" s="117"/>
    </row>
    <row r="433" spans="4:31" s="124" customFormat="1" ht="15">
      <c r="D433" s="2"/>
      <c r="E433" s="2"/>
      <c r="F433" s="3"/>
      <c r="G433" s="3"/>
      <c r="H433" s="3"/>
      <c r="J433" s="115"/>
      <c r="K433" s="115"/>
      <c r="L433" s="115"/>
      <c r="M433" s="115"/>
      <c r="AE433" s="117"/>
    </row>
    <row r="434" spans="4:31" s="124" customFormat="1" ht="15">
      <c r="D434" s="2"/>
      <c r="E434" s="2"/>
      <c r="F434" s="3"/>
      <c r="G434" s="3"/>
      <c r="H434" s="3"/>
      <c r="J434" s="115"/>
      <c r="K434" s="115"/>
      <c r="L434" s="115"/>
      <c r="M434" s="115"/>
      <c r="AE434" s="117"/>
    </row>
    <row r="435" spans="4:31" s="124" customFormat="1" ht="15">
      <c r="D435" s="2"/>
      <c r="E435" s="2"/>
      <c r="F435" s="3"/>
      <c r="G435" s="3"/>
      <c r="H435" s="3"/>
      <c r="J435" s="115"/>
      <c r="K435" s="115"/>
      <c r="L435" s="115"/>
      <c r="M435" s="115"/>
      <c r="AE435" s="117"/>
    </row>
    <row r="436" spans="4:31" s="124" customFormat="1" ht="15">
      <c r="D436" s="2"/>
      <c r="E436" s="2"/>
      <c r="F436" s="3"/>
      <c r="G436" s="3"/>
      <c r="H436" s="3"/>
      <c r="J436" s="115"/>
      <c r="K436" s="115"/>
      <c r="L436" s="115"/>
      <c r="M436" s="115"/>
      <c r="AE436" s="117"/>
    </row>
    <row r="437" spans="4:31" s="124" customFormat="1" ht="15">
      <c r="D437" s="2"/>
      <c r="E437" s="2"/>
      <c r="F437" s="3"/>
      <c r="G437" s="3"/>
      <c r="H437" s="3"/>
      <c r="J437" s="115"/>
      <c r="K437" s="115"/>
      <c r="L437" s="115"/>
      <c r="M437" s="115"/>
      <c r="AE437" s="117"/>
    </row>
    <row r="438" spans="4:31" s="124" customFormat="1" ht="15">
      <c r="D438" s="2"/>
      <c r="E438" s="2"/>
      <c r="F438" s="3"/>
      <c r="G438" s="3"/>
      <c r="H438" s="3"/>
      <c r="J438" s="115"/>
      <c r="K438" s="115"/>
      <c r="L438" s="115"/>
      <c r="M438" s="115"/>
      <c r="AE438" s="117"/>
    </row>
    <row r="439" spans="4:31" s="124" customFormat="1" ht="15">
      <c r="D439" s="2"/>
      <c r="E439" s="2"/>
      <c r="F439" s="3"/>
      <c r="G439" s="3"/>
      <c r="H439" s="3"/>
      <c r="J439" s="115"/>
      <c r="K439" s="115"/>
      <c r="L439" s="115"/>
      <c r="M439" s="115"/>
      <c r="AE439" s="117"/>
    </row>
    <row r="440" spans="4:31" s="124" customFormat="1" ht="15">
      <c r="D440" s="2"/>
      <c r="E440" s="2"/>
      <c r="F440" s="3"/>
      <c r="G440" s="3"/>
      <c r="H440" s="3"/>
      <c r="J440" s="115"/>
      <c r="K440" s="115"/>
      <c r="L440" s="115"/>
      <c r="M440" s="115"/>
      <c r="AE440" s="117"/>
    </row>
    <row r="441" spans="4:31" s="124" customFormat="1" ht="15">
      <c r="D441" s="2"/>
      <c r="E441" s="2"/>
      <c r="F441" s="3"/>
      <c r="G441" s="3"/>
      <c r="H441" s="3"/>
      <c r="J441" s="115"/>
      <c r="K441" s="115"/>
      <c r="L441" s="115"/>
      <c r="M441" s="115"/>
      <c r="AE441" s="117"/>
    </row>
    <row r="442" spans="4:31" s="124" customFormat="1" ht="15">
      <c r="D442" s="2"/>
      <c r="E442" s="2"/>
      <c r="F442" s="3"/>
      <c r="G442" s="3"/>
      <c r="H442" s="3"/>
      <c r="J442" s="115"/>
      <c r="K442" s="115"/>
      <c r="L442" s="115"/>
      <c r="M442" s="115"/>
      <c r="AE442" s="117"/>
    </row>
    <row r="443" spans="4:31" s="124" customFormat="1" ht="15">
      <c r="D443" s="2"/>
      <c r="E443" s="2"/>
      <c r="F443" s="3"/>
      <c r="G443" s="3"/>
      <c r="H443" s="3"/>
      <c r="J443" s="115"/>
      <c r="K443" s="115"/>
      <c r="L443" s="115"/>
      <c r="M443" s="115"/>
      <c r="AE443" s="117"/>
    </row>
    <row r="444" spans="4:31" s="124" customFormat="1" ht="15">
      <c r="D444" s="2"/>
      <c r="E444" s="2"/>
      <c r="F444" s="3"/>
      <c r="G444" s="3"/>
      <c r="H444" s="3"/>
      <c r="J444" s="115"/>
      <c r="K444" s="115"/>
      <c r="L444" s="115"/>
      <c r="M444" s="115"/>
      <c r="AE444" s="117"/>
    </row>
    <row r="445" spans="4:31" s="124" customFormat="1" ht="15">
      <c r="D445" s="2"/>
      <c r="E445" s="2"/>
      <c r="F445" s="3"/>
      <c r="G445" s="3"/>
      <c r="H445" s="3"/>
      <c r="J445" s="115"/>
      <c r="K445" s="115"/>
      <c r="L445" s="115"/>
      <c r="M445" s="115"/>
      <c r="AE445" s="117"/>
    </row>
    <row r="446" spans="4:31" s="124" customFormat="1" ht="15">
      <c r="D446" s="2"/>
      <c r="E446" s="2"/>
      <c r="F446" s="3"/>
      <c r="G446" s="3"/>
      <c r="H446" s="3"/>
      <c r="J446" s="115"/>
      <c r="K446" s="115"/>
      <c r="L446" s="115"/>
      <c r="M446" s="115"/>
      <c r="AE446" s="117"/>
    </row>
    <row r="447" spans="4:31" s="124" customFormat="1" ht="15">
      <c r="D447" s="2"/>
      <c r="E447" s="2"/>
      <c r="F447" s="3"/>
      <c r="G447" s="3"/>
      <c r="H447" s="3"/>
      <c r="J447" s="115"/>
      <c r="K447" s="115"/>
      <c r="L447" s="115"/>
      <c r="M447" s="115"/>
      <c r="AE447" s="117"/>
    </row>
    <row r="448" spans="4:31" s="124" customFormat="1" ht="15">
      <c r="D448" s="2"/>
      <c r="E448" s="2"/>
      <c r="F448" s="3"/>
      <c r="G448" s="3"/>
      <c r="H448" s="3"/>
      <c r="J448" s="115"/>
      <c r="K448" s="115"/>
      <c r="L448" s="115"/>
      <c r="M448" s="115"/>
      <c r="AE448" s="117"/>
    </row>
    <row r="449" spans="4:31" s="124" customFormat="1" ht="15">
      <c r="D449" s="2"/>
      <c r="E449" s="2"/>
      <c r="F449" s="3"/>
      <c r="G449" s="3"/>
      <c r="H449" s="3"/>
      <c r="J449" s="115"/>
      <c r="K449" s="115"/>
      <c r="L449" s="115"/>
      <c r="M449" s="115"/>
      <c r="AE449" s="117"/>
    </row>
    <row r="450" spans="4:31" s="124" customFormat="1" ht="15">
      <c r="D450" s="2"/>
      <c r="E450" s="2"/>
      <c r="F450" s="3"/>
      <c r="G450" s="3"/>
      <c r="H450" s="3"/>
      <c r="J450" s="115"/>
      <c r="K450" s="115"/>
      <c r="L450" s="115"/>
      <c r="M450" s="115"/>
      <c r="AE450" s="117"/>
    </row>
    <row r="451" spans="4:31" s="124" customFormat="1" ht="15">
      <c r="D451" s="2"/>
      <c r="E451" s="2"/>
      <c r="F451" s="3"/>
      <c r="G451" s="3"/>
      <c r="H451" s="3"/>
      <c r="J451" s="115"/>
      <c r="K451" s="115"/>
      <c r="L451" s="115"/>
      <c r="M451" s="115"/>
      <c r="AE451" s="117"/>
    </row>
    <row r="452" spans="4:31" s="124" customFormat="1" ht="15">
      <c r="D452" s="2"/>
      <c r="E452" s="2"/>
      <c r="F452" s="3"/>
      <c r="G452" s="3"/>
      <c r="H452" s="3"/>
      <c r="J452" s="115"/>
      <c r="K452" s="115"/>
      <c r="L452" s="115"/>
      <c r="M452" s="115"/>
      <c r="AE452" s="117"/>
    </row>
    <row r="453" spans="4:31" s="124" customFormat="1" ht="15">
      <c r="D453" s="2"/>
      <c r="E453" s="2"/>
      <c r="F453" s="3"/>
      <c r="G453" s="3"/>
      <c r="H453" s="3"/>
      <c r="J453" s="115"/>
      <c r="K453" s="115"/>
      <c r="L453" s="115"/>
      <c r="M453" s="115"/>
      <c r="AE453" s="117"/>
    </row>
    <row r="454" spans="4:31" s="124" customFormat="1" ht="15">
      <c r="D454" s="2"/>
      <c r="E454" s="2"/>
      <c r="F454" s="3"/>
      <c r="G454" s="3"/>
      <c r="H454" s="3"/>
      <c r="J454" s="115"/>
      <c r="K454" s="115"/>
      <c r="L454" s="115"/>
      <c r="M454" s="115"/>
      <c r="AE454" s="117"/>
    </row>
    <row r="455" spans="4:31" s="124" customFormat="1" ht="15">
      <c r="D455" s="2"/>
      <c r="E455" s="2"/>
      <c r="F455" s="3"/>
      <c r="G455" s="3"/>
      <c r="H455" s="3"/>
      <c r="J455" s="115"/>
      <c r="K455" s="115"/>
      <c r="L455" s="115"/>
      <c r="M455" s="115"/>
      <c r="AE455" s="117"/>
    </row>
    <row r="456" spans="4:31" s="124" customFormat="1" ht="15">
      <c r="D456" s="2"/>
      <c r="E456" s="2"/>
      <c r="F456" s="3"/>
      <c r="G456" s="3"/>
      <c r="H456" s="3"/>
      <c r="J456" s="115"/>
      <c r="K456" s="115"/>
      <c r="L456" s="115"/>
      <c r="M456" s="115"/>
      <c r="AE456" s="117"/>
    </row>
    <row r="457" spans="4:31" s="124" customFormat="1" ht="15">
      <c r="D457" s="2"/>
      <c r="E457" s="2"/>
      <c r="F457" s="3"/>
      <c r="G457" s="3"/>
      <c r="H457" s="3"/>
      <c r="J457" s="115"/>
      <c r="K457" s="115"/>
      <c r="L457" s="115"/>
      <c r="M457" s="115"/>
      <c r="AE457" s="117"/>
    </row>
    <row r="458" spans="4:31" s="124" customFormat="1" ht="15">
      <c r="D458" s="2"/>
      <c r="E458" s="2"/>
      <c r="F458" s="3"/>
      <c r="G458" s="3"/>
      <c r="H458" s="3"/>
      <c r="J458" s="115"/>
      <c r="K458" s="115"/>
      <c r="L458" s="115"/>
      <c r="M458" s="115"/>
      <c r="AE458" s="117"/>
    </row>
    <row r="459" spans="4:31" s="124" customFormat="1" ht="15">
      <c r="D459" s="2"/>
      <c r="E459" s="2"/>
      <c r="F459" s="3"/>
      <c r="G459" s="3"/>
      <c r="H459" s="3"/>
      <c r="J459" s="115"/>
      <c r="K459" s="115"/>
      <c r="L459" s="115"/>
      <c r="M459" s="115"/>
      <c r="AE459" s="117"/>
    </row>
    <row r="460" spans="4:31" s="124" customFormat="1" ht="15">
      <c r="D460" s="2"/>
      <c r="E460" s="2"/>
      <c r="F460" s="3"/>
      <c r="G460" s="3"/>
      <c r="H460" s="3"/>
      <c r="J460" s="115"/>
      <c r="K460" s="115"/>
      <c r="L460" s="115"/>
      <c r="M460" s="115"/>
      <c r="AE460" s="117"/>
    </row>
    <row r="461" spans="4:31" s="124" customFormat="1" ht="15">
      <c r="D461" s="2"/>
      <c r="E461" s="2"/>
      <c r="F461" s="3"/>
      <c r="G461" s="3"/>
      <c r="H461" s="3"/>
      <c r="J461" s="115"/>
      <c r="K461" s="115"/>
      <c r="L461" s="115"/>
      <c r="M461" s="115"/>
      <c r="AE461" s="117"/>
    </row>
    <row r="462" spans="4:31" s="124" customFormat="1" ht="15">
      <c r="D462" s="2"/>
      <c r="E462" s="2"/>
      <c r="F462" s="3"/>
      <c r="G462" s="3"/>
      <c r="H462" s="3"/>
      <c r="J462" s="115"/>
      <c r="K462" s="115"/>
      <c r="L462" s="115"/>
      <c r="M462" s="115"/>
      <c r="AE462" s="117"/>
    </row>
    <row r="463" spans="4:31" s="124" customFormat="1" ht="15">
      <c r="D463" s="2"/>
      <c r="E463" s="2"/>
      <c r="F463" s="3"/>
      <c r="G463" s="3"/>
      <c r="H463" s="3"/>
      <c r="J463" s="115"/>
      <c r="K463" s="115"/>
      <c r="L463" s="115"/>
      <c r="M463" s="115"/>
      <c r="AE463" s="117"/>
    </row>
    <row r="464" spans="4:31" s="124" customFormat="1" ht="15">
      <c r="D464" s="2"/>
      <c r="E464" s="2"/>
      <c r="F464" s="3"/>
      <c r="G464" s="3"/>
      <c r="H464" s="3"/>
      <c r="J464" s="115"/>
      <c r="K464" s="115"/>
      <c r="L464" s="115"/>
      <c r="M464" s="115"/>
      <c r="AE464" s="117"/>
    </row>
    <row r="465" spans="4:31" s="124" customFormat="1" ht="15">
      <c r="D465" s="2"/>
      <c r="E465" s="2"/>
      <c r="F465" s="3"/>
      <c r="G465" s="3"/>
      <c r="H465" s="3"/>
      <c r="J465" s="115"/>
      <c r="K465" s="115"/>
      <c r="L465" s="115"/>
      <c r="M465" s="115"/>
      <c r="AE465" s="117"/>
    </row>
    <row r="466" spans="4:31" s="124" customFormat="1" ht="15">
      <c r="D466" s="2"/>
      <c r="E466" s="2"/>
      <c r="F466" s="3"/>
      <c r="G466" s="3"/>
      <c r="H466" s="3"/>
      <c r="J466" s="115"/>
      <c r="K466" s="115"/>
      <c r="L466" s="115"/>
      <c r="M466" s="115"/>
      <c r="AE466" s="117"/>
    </row>
    <row r="467" spans="4:31" s="124" customFormat="1" ht="15">
      <c r="D467" s="2"/>
      <c r="E467" s="2"/>
      <c r="F467" s="3"/>
      <c r="G467" s="3"/>
      <c r="H467" s="3"/>
      <c r="J467" s="115"/>
      <c r="K467" s="115"/>
      <c r="L467" s="115"/>
      <c r="M467" s="115"/>
      <c r="AE467" s="117"/>
    </row>
    <row r="468" spans="4:31" s="124" customFormat="1" ht="15">
      <c r="D468" s="2"/>
      <c r="E468" s="2"/>
      <c r="F468" s="3"/>
      <c r="G468" s="3"/>
      <c r="H468" s="3"/>
      <c r="J468" s="115"/>
      <c r="K468" s="115"/>
      <c r="L468" s="115"/>
      <c r="M468" s="115"/>
      <c r="AE468" s="117"/>
    </row>
    <row r="469" spans="4:31" s="124" customFormat="1" ht="15">
      <c r="D469" s="2"/>
      <c r="E469" s="2"/>
      <c r="F469" s="3"/>
      <c r="G469" s="3"/>
      <c r="H469" s="3"/>
      <c r="J469" s="115"/>
      <c r="K469" s="115"/>
      <c r="L469" s="115"/>
      <c r="M469" s="115"/>
      <c r="AE469" s="117"/>
    </row>
    <row r="470" spans="4:31" s="124" customFormat="1" ht="15">
      <c r="D470" s="2"/>
      <c r="E470" s="2"/>
      <c r="F470" s="3"/>
      <c r="G470" s="3"/>
      <c r="H470" s="3"/>
      <c r="J470" s="115"/>
      <c r="K470" s="115"/>
      <c r="L470" s="115"/>
      <c r="M470" s="115"/>
      <c r="AE470" s="117"/>
    </row>
    <row r="471" spans="4:31" s="124" customFormat="1" ht="15">
      <c r="D471" s="2"/>
      <c r="E471" s="2"/>
      <c r="F471" s="3"/>
      <c r="G471" s="3"/>
      <c r="H471" s="3"/>
      <c r="J471" s="115"/>
      <c r="K471" s="115"/>
      <c r="L471" s="115"/>
      <c r="M471" s="115"/>
      <c r="AE471" s="117"/>
    </row>
    <row r="472" spans="4:31" s="124" customFormat="1" ht="15">
      <c r="D472" s="2"/>
      <c r="E472" s="2"/>
      <c r="F472" s="3"/>
      <c r="G472" s="3"/>
      <c r="H472" s="3"/>
      <c r="J472" s="115"/>
      <c r="K472" s="115"/>
      <c r="L472" s="115"/>
      <c r="M472" s="115"/>
      <c r="AE472" s="117"/>
    </row>
    <row r="473" spans="4:31" s="124" customFormat="1" ht="15">
      <c r="D473" s="2"/>
      <c r="E473" s="2"/>
      <c r="F473" s="3"/>
      <c r="G473" s="3"/>
      <c r="H473" s="3"/>
      <c r="J473" s="115"/>
      <c r="K473" s="115"/>
      <c r="L473" s="115"/>
      <c r="M473" s="115"/>
      <c r="AE473" s="117"/>
    </row>
    <row r="474" spans="4:31" s="124" customFormat="1" ht="15">
      <c r="D474" s="2"/>
      <c r="E474" s="2"/>
      <c r="F474" s="3"/>
      <c r="G474" s="3"/>
      <c r="H474" s="3"/>
      <c r="J474" s="115"/>
      <c r="K474" s="115"/>
      <c r="L474" s="115"/>
      <c r="M474" s="115"/>
      <c r="AE474" s="117"/>
    </row>
    <row r="475" spans="4:31" s="124" customFormat="1" ht="15">
      <c r="D475" s="2"/>
      <c r="E475" s="2"/>
      <c r="F475" s="3"/>
      <c r="G475" s="3"/>
      <c r="H475" s="3"/>
      <c r="J475" s="115"/>
      <c r="K475" s="115"/>
      <c r="L475" s="115"/>
      <c r="M475" s="115"/>
      <c r="AE475" s="117"/>
    </row>
    <row r="476" spans="4:31" s="124" customFormat="1" ht="15">
      <c r="D476" s="2"/>
      <c r="E476" s="2"/>
      <c r="F476" s="3"/>
      <c r="G476" s="3"/>
      <c r="H476" s="3"/>
      <c r="J476" s="115"/>
      <c r="K476" s="115"/>
      <c r="L476" s="115"/>
      <c r="M476" s="115"/>
      <c r="AE476" s="117"/>
    </row>
    <row r="477" spans="4:31" s="124" customFormat="1" ht="15">
      <c r="D477" s="2"/>
      <c r="E477" s="2"/>
      <c r="F477" s="3"/>
      <c r="G477" s="3"/>
      <c r="H477" s="3"/>
      <c r="J477" s="115"/>
      <c r="K477" s="115"/>
      <c r="L477" s="115"/>
      <c r="M477" s="115"/>
      <c r="AE477" s="117"/>
    </row>
    <row r="478" spans="4:31" s="124" customFormat="1" ht="15">
      <c r="D478" s="2"/>
      <c r="E478" s="2"/>
      <c r="F478" s="3"/>
      <c r="G478" s="3"/>
      <c r="H478" s="3"/>
      <c r="J478" s="115"/>
      <c r="K478" s="115"/>
      <c r="L478" s="115"/>
      <c r="M478" s="115"/>
      <c r="AE478" s="117"/>
    </row>
    <row r="479" spans="4:31" s="124" customFormat="1" ht="15">
      <c r="D479" s="2"/>
      <c r="E479" s="2"/>
      <c r="F479" s="3"/>
      <c r="G479" s="3"/>
      <c r="H479" s="3"/>
      <c r="J479" s="115"/>
      <c r="K479" s="115"/>
      <c r="L479" s="115"/>
      <c r="M479" s="115"/>
      <c r="AE479" s="117"/>
    </row>
    <row r="480" spans="4:31" s="124" customFormat="1" ht="15">
      <c r="D480" s="2"/>
      <c r="E480" s="2"/>
      <c r="F480" s="3"/>
      <c r="G480" s="3"/>
      <c r="H480" s="3"/>
      <c r="J480" s="115"/>
      <c r="K480" s="115"/>
      <c r="L480" s="115"/>
      <c r="M480" s="115"/>
      <c r="AE480" s="117"/>
    </row>
    <row r="481" spans="4:31" s="124" customFormat="1" ht="15">
      <c r="D481" s="2"/>
      <c r="E481" s="2"/>
      <c r="F481" s="3"/>
      <c r="G481" s="3"/>
      <c r="H481" s="3"/>
      <c r="J481" s="115"/>
      <c r="K481" s="115"/>
      <c r="L481" s="115"/>
      <c r="M481" s="115"/>
      <c r="AE481" s="117"/>
    </row>
    <row r="482" spans="4:31" s="124" customFormat="1" ht="15">
      <c r="D482" s="2"/>
      <c r="E482" s="2"/>
      <c r="F482" s="3"/>
      <c r="G482" s="3"/>
      <c r="H482" s="3"/>
      <c r="J482" s="115"/>
      <c r="K482" s="115"/>
      <c r="L482" s="115"/>
      <c r="M482" s="115"/>
      <c r="AE482" s="117"/>
    </row>
    <row r="483" spans="4:31" s="124" customFormat="1" ht="15">
      <c r="D483" s="2"/>
      <c r="E483" s="2"/>
      <c r="F483" s="3"/>
      <c r="G483" s="3"/>
      <c r="H483" s="3"/>
      <c r="J483" s="115"/>
      <c r="K483" s="115"/>
      <c r="L483" s="115"/>
      <c r="M483" s="115"/>
      <c r="AE483" s="117"/>
    </row>
    <row r="484" spans="4:31" s="124" customFormat="1" ht="15">
      <c r="D484" s="2"/>
      <c r="E484" s="2"/>
      <c r="F484" s="3"/>
      <c r="G484" s="3"/>
      <c r="H484" s="3"/>
      <c r="J484" s="115"/>
      <c r="K484" s="115"/>
      <c r="L484" s="115"/>
      <c r="M484" s="115"/>
      <c r="AE484" s="117"/>
    </row>
    <row r="485" spans="4:31" s="124" customFormat="1" ht="15">
      <c r="D485" s="2"/>
      <c r="E485" s="2"/>
      <c r="F485" s="3"/>
      <c r="G485" s="3"/>
      <c r="H485" s="3"/>
      <c r="J485" s="115"/>
      <c r="K485" s="115"/>
      <c r="L485" s="115"/>
      <c r="M485" s="115"/>
      <c r="AE485" s="117"/>
    </row>
    <row r="486" spans="4:31" s="124" customFormat="1" ht="15">
      <c r="D486" s="2"/>
      <c r="E486" s="2"/>
      <c r="F486" s="3"/>
      <c r="G486" s="3"/>
      <c r="H486" s="3"/>
      <c r="J486" s="115"/>
      <c r="K486" s="115"/>
      <c r="L486" s="115"/>
      <c r="M486" s="115"/>
      <c r="AE486" s="117"/>
    </row>
    <row r="487" spans="4:31" s="124" customFormat="1" ht="15">
      <c r="D487" s="2"/>
      <c r="E487" s="2"/>
      <c r="F487" s="3"/>
      <c r="G487" s="3"/>
      <c r="H487" s="3"/>
      <c r="J487" s="115"/>
      <c r="K487" s="115"/>
      <c r="L487" s="115"/>
      <c r="M487" s="115"/>
      <c r="AE487" s="117"/>
    </row>
    <row r="488" spans="4:31" s="124" customFormat="1" ht="15">
      <c r="D488" s="2"/>
      <c r="E488" s="2"/>
      <c r="F488" s="3"/>
      <c r="G488" s="3"/>
      <c r="H488" s="3"/>
      <c r="J488" s="115"/>
      <c r="K488" s="115"/>
      <c r="L488" s="115"/>
      <c r="M488" s="115"/>
      <c r="AE488" s="117"/>
    </row>
    <row r="489" spans="4:31" s="124" customFormat="1" ht="15">
      <c r="D489" s="2"/>
      <c r="E489" s="2"/>
      <c r="F489" s="3"/>
      <c r="G489" s="3"/>
      <c r="H489" s="3"/>
      <c r="J489" s="115"/>
      <c r="K489" s="115"/>
      <c r="L489" s="115"/>
      <c r="M489" s="115"/>
      <c r="AE489" s="117"/>
    </row>
    <row r="490" spans="4:31" s="124" customFormat="1" ht="15">
      <c r="D490" s="2"/>
      <c r="E490" s="2"/>
      <c r="F490" s="3"/>
      <c r="G490" s="3"/>
      <c r="H490" s="3"/>
      <c r="J490" s="115"/>
      <c r="K490" s="115"/>
      <c r="L490" s="115"/>
      <c r="M490" s="115"/>
      <c r="AE490" s="117"/>
    </row>
    <row r="491" spans="4:31" s="124" customFormat="1" ht="15">
      <c r="D491" s="2"/>
      <c r="E491" s="2"/>
      <c r="F491" s="3"/>
      <c r="G491" s="3"/>
      <c r="H491" s="3"/>
      <c r="J491" s="115"/>
      <c r="K491" s="115"/>
      <c r="L491" s="115"/>
      <c r="M491" s="115"/>
      <c r="AE491" s="117"/>
    </row>
    <row r="492" spans="4:31" s="124" customFormat="1" ht="15">
      <c r="D492" s="2"/>
      <c r="E492" s="2"/>
      <c r="F492" s="3"/>
      <c r="G492" s="3"/>
      <c r="H492" s="3"/>
      <c r="J492" s="115"/>
      <c r="K492" s="115"/>
      <c r="L492" s="115"/>
      <c r="M492" s="115"/>
      <c r="AE492" s="117"/>
    </row>
    <row r="493" spans="4:31" s="124" customFormat="1" ht="15">
      <c r="D493" s="2"/>
      <c r="E493" s="2"/>
      <c r="F493" s="3"/>
      <c r="G493" s="3"/>
      <c r="H493" s="3"/>
      <c r="J493" s="115"/>
      <c r="K493" s="115"/>
      <c r="L493" s="115"/>
      <c r="M493" s="115"/>
      <c r="AE493" s="117"/>
    </row>
    <row r="494" spans="4:31" s="124" customFormat="1" ht="15">
      <c r="D494" s="2"/>
      <c r="E494" s="2"/>
      <c r="F494" s="3"/>
      <c r="G494" s="3"/>
      <c r="H494" s="3"/>
      <c r="J494" s="115"/>
      <c r="K494" s="115"/>
      <c r="L494" s="115"/>
      <c r="M494" s="115"/>
      <c r="AE494" s="117"/>
    </row>
    <row r="495" spans="4:31" s="124" customFormat="1" ht="15">
      <c r="D495" s="2"/>
      <c r="E495" s="2"/>
      <c r="F495" s="3"/>
      <c r="G495" s="3"/>
      <c r="H495" s="3"/>
      <c r="J495" s="115"/>
      <c r="K495" s="115"/>
      <c r="L495" s="115"/>
      <c r="M495" s="115"/>
      <c r="AE495" s="117"/>
    </row>
    <row r="496" spans="4:31" s="124" customFormat="1" ht="15">
      <c r="D496" s="2"/>
      <c r="E496" s="2"/>
      <c r="F496" s="3"/>
      <c r="G496" s="3"/>
      <c r="H496" s="3"/>
      <c r="J496" s="115"/>
      <c r="K496" s="115"/>
      <c r="L496" s="115"/>
      <c r="M496" s="115"/>
      <c r="AE496" s="117"/>
    </row>
    <row r="497" spans="4:31" s="124" customFormat="1" ht="15">
      <c r="D497" s="2"/>
      <c r="E497" s="2"/>
      <c r="F497" s="3"/>
      <c r="G497" s="3"/>
      <c r="H497" s="3"/>
      <c r="J497" s="115"/>
      <c r="K497" s="115"/>
      <c r="L497" s="115"/>
      <c r="M497" s="115"/>
      <c r="AE497" s="117"/>
    </row>
    <row r="498" spans="4:31" s="124" customFormat="1" ht="15">
      <c r="D498" s="2"/>
      <c r="E498" s="2"/>
      <c r="F498" s="3"/>
      <c r="G498" s="3"/>
      <c r="H498" s="3"/>
      <c r="J498" s="115"/>
      <c r="K498" s="115"/>
      <c r="L498" s="115"/>
      <c r="M498" s="115"/>
      <c r="AE498" s="117"/>
    </row>
    <row r="499" spans="4:31" s="124" customFormat="1" ht="15">
      <c r="D499" s="2"/>
      <c r="E499" s="2"/>
      <c r="F499" s="3"/>
      <c r="G499" s="3"/>
      <c r="H499" s="3"/>
      <c r="J499" s="115"/>
      <c r="K499" s="115"/>
      <c r="L499" s="115"/>
      <c r="M499" s="115"/>
      <c r="AE499" s="117"/>
    </row>
    <row r="500" spans="4:31" s="124" customFormat="1" ht="15">
      <c r="D500" s="2"/>
      <c r="E500" s="2"/>
      <c r="F500" s="3"/>
      <c r="G500" s="3"/>
      <c r="H500" s="3"/>
      <c r="J500" s="115"/>
      <c r="K500" s="115"/>
      <c r="L500" s="115"/>
      <c r="M500" s="115"/>
      <c r="AE500" s="117"/>
    </row>
    <row r="501" spans="4:31" s="124" customFormat="1" ht="15">
      <c r="D501" s="2"/>
      <c r="E501" s="2"/>
      <c r="F501" s="3"/>
      <c r="G501" s="3"/>
      <c r="H501" s="3"/>
      <c r="J501" s="115"/>
      <c r="K501" s="115"/>
      <c r="L501" s="115"/>
      <c r="M501" s="115"/>
      <c r="AE501" s="117"/>
    </row>
    <row r="502" spans="4:31" s="124" customFormat="1" ht="15">
      <c r="D502" s="2"/>
      <c r="E502" s="2"/>
      <c r="F502" s="3"/>
      <c r="G502" s="3"/>
      <c r="H502" s="3"/>
      <c r="J502" s="115"/>
      <c r="K502" s="115"/>
      <c r="L502" s="115"/>
      <c r="M502" s="115"/>
      <c r="AE502" s="117"/>
    </row>
    <row r="503" spans="4:31" s="124" customFormat="1" ht="15">
      <c r="D503" s="2"/>
      <c r="E503" s="2"/>
      <c r="F503" s="3"/>
      <c r="G503" s="3"/>
      <c r="H503" s="3"/>
      <c r="J503" s="115"/>
      <c r="K503" s="115"/>
      <c r="L503" s="115"/>
      <c r="M503" s="115"/>
      <c r="AE503" s="117"/>
    </row>
    <row r="504" spans="4:31" s="124" customFormat="1" ht="15">
      <c r="D504" s="2"/>
      <c r="E504" s="2"/>
      <c r="F504" s="3"/>
      <c r="G504" s="3"/>
      <c r="H504" s="3"/>
      <c r="J504" s="115"/>
      <c r="K504" s="115"/>
      <c r="L504" s="115"/>
      <c r="M504" s="115"/>
      <c r="AE504" s="117"/>
    </row>
    <row r="505" spans="4:31" s="124" customFormat="1" ht="15">
      <c r="D505" s="2"/>
      <c r="E505" s="2"/>
      <c r="F505" s="3"/>
      <c r="G505" s="3"/>
      <c r="H505" s="3"/>
      <c r="J505" s="115"/>
      <c r="K505" s="115"/>
      <c r="L505" s="115"/>
      <c r="M505" s="115"/>
      <c r="AE505" s="117"/>
    </row>
    <row r="506" spans="4:31" s="124" customFormat="1" ht="15">
      <c r="D506" s="2"/>
      <c r="E506" s="2"/>
      <c r="F506" s="3"/>
      <c r="G506" s="3"/>
      <c r="H506" s="3"/>
      <c r="J506" s="115"/>
      <c r="K506" s="115"/>
      <c r="L506" s="115"/>
      <c r="M506" s="115"/>
      <c r="AE506" s="117"/>
    </row>
    <row r="507" spans="4:31" s="124" customFormat="1" ht="15">
      <c r="D507" s="2"/>
      <c r="E507" s="2"/>
      <c r="F507" s="3"/>
      <c r="G507" s="3"/>
      <c r="H507" s="3"/>
      <c r="J507" s="115"/>
      <c r="K507" s="115"/>
      <c r="L507" s="115"/>
      <c r="M507" s="115"/>
      <c r="AE507" s="117"/>
    </row>
    <row r="508" spans="4:31" s="124" customFormat="1" ht="15">
      <c r="D508" s="2"/>
      <c r="E508" s="2"/>
      <c r="F508" s="3"/>
      <c r="G508" s="3"/>
      <c r="H508" s="3"/>
      <c r="J508" s="115"/>
      <c r="K508" s="115"/>
      <c r="L508" s="115"/>
      <c r="M508" s="115"/>
      <c r="AE508" s="117"/>
    </row>
    <row r="509" spans="4:31" s="124" customFormat="1" ht="15">
      <c r="D509" s="2"/>
      <c r="E509" s="2"/>
      <c r="F509" s="3"/>
      <c r="G509" s="3"/>
      <c r="H509" s="3"/>
      <c r="J509" s="115"/>
      <c r="K509" s="115"/>
      <c r="L509" s="115"/>
      <c r="M509" s="115"/>
      <c r="AE509" s="117"/>
    </row>
    <row r="510" spans="4:31" s="124" customFormat="1" ht="15">
      <c r="D510" s="2"/>
      <c r="E510" s="2"/>
      <c r="F510" s="3"/>
      <c r="G510" s="3"/>
      <c r="H510" s="3"/>
      <c r="J510" s="115"/>
      <c r="K510" s="115"/>
      <c r="L510" s="115"/>
      <c r="M510" s="115"/>
      <c r="AE510" s="117"/>
    </row>
    <row r="511" spans="4:31" s="124" customFormat="1" ht="15">
      <c r="D511" s="2"/>
      <c r="E511" s="2"/>
      <c r="F511" s="3"/>
      <c r="G511" s="3"/>
      <c r="H511" s="3"/>
      <c r="J511" s="115"/>
      <c r="K511" s="115"/>
      <c r="L511" s="115"/>
      <c r="M511" s="115"/>
      <c r="AE511" s="117"/>
    </row>
    <row r="512" spans="4:31" s="124" customFormat="1" ht="15">
      <c r="D512" s="2"/>
      <c r="E512" s="2"/>
      <c r="F512" s="3"/>
      <c r="G512" s="3"/>
      <c r="H512" s="3"/>
      <c r="J512" s="115"/>
      <c r="K512" s="115"/>
      <c r="L512" s="115"/>
      <c r="M512" s="115"/>
      <c r="AE512" s="117"/>
    </row>
    <row r="513" spans="4:31" s="124" customFormat="1" ht="15">
      <c r="D513" s="2"/>
      <c r="E513" s="2"/>
      <c r="F513" s="3"/>
      <c r="G513" s="3"/>
      <c r="H513" s="3"/>
      <c r="J513" s="115"/>
      <c r="K513" s="115"/>
      <c r="L513" s="115"/>
      <c r="M513" s="115"/>
      <c r="AE513" s="117"/>
    </row>
    <row r="514" spans="4:31" s="124" customFormat="1" ht="15">
      <c r="D514" s="2"/>
      <c r="E514" s="2"/>
      <c r="F514" s="3"/>
      <c r="G514" s="3"/>
      <c r="H514" s="3"/>
      <c r="J514" s="115"/>
      <c r="K514" s="115"/>
      <c r="L514" s="115"/>
      <c r="M514" s="115"/>
      <c r="AE514" s="117"/>
    </row>
    <row r="515" spans="4:31" s="124" customFormat="1" ht="15">
      <c r="D515" s="2"/>
      <c r="E515" s="2"/>
      <c r="F515" s="3"/>
      <c r="G515" s="3"/>
      <c r="H515" s="3"/>
      <c r="J515" s="115"/>
      <c r="K515" s="115"/>
      <c r="L515" s="115"/>
      <c r="M515" s="115"/>
      <c r="AE515" s="117"/>
    </row>
    <row r="516" spans="4:31" s="124" customFormat="1" ht="15">
      <c r="D516" s="2"/>
      <c r="E516" s="2"/>
      <c r="F516" s="3"/>
      <c r="G516" s="3"/>
      <c r="H516" s="3"/>
      <c r="J516" s="115"/>
      <c r="K516" s="115"/>
      <c r="L516" s="115"/>
      <c r="M516" s="115"/>
      <c r="AE516" s="117"/>
    </row>
    <row r="517" spans="4:31" s="124" customFormat="1" ht="15">
      <c r="D517" s="2"/>
      <c r="E517" s="2"/>
      <c r="F517" s="3"/>
      <c r="G517" s="3"/>
      <c r="H517" s="3"/>
      <c r="J517" s="115"/>
      <c r="K517" s="115"/>
      <c r="L517" s="115"/>
      <c r="M517" s="115"/>
      <c r="AE517" s="117"/>
    </row>
    <row r="518" spans="4:31" s="124" customFormat="1" ht="15">
      <c r="D518" s="2"/>
      <c r="E518" s="2"/>
      <c r="F518" s="3"/>
      <c r="G518" s="3"/>
      <c r="H518" s="3"/>
      <c r="J518" s="115"/>
      <c r="K518" s="115"/>
      <c r="L518" s="115"/>
      <c r="M518" s="115"/>
      <c r="AE518" s="117"/>
    </row>
    <row r="519" spans="4:31" s="124" customFormat="1" ht="15">
      <c r="D519" s="2"/>
      <c r="E519" s="2"/>
      <c r="F519" s="3"/>
      <c r="G519" s="3"/>
      <c r="H519" s="3"/>
      <c r="J519" s="115"/>
      <c r="K519" s="115"/>
      <c r="L519" s="115"/>
      <c r="M519" s="115"/>
      <c r="AE519" s="117"/>
    </row>
    <row r="520" spans="4:31" s="124" customFormat="1" ht="15">
      <c r="D520" s="2"/>
      <c r="E520" s="2"/>
      <c r="F520" s="3"/>
      <c r="G520" s="3"/>
      <c r="H520" s="3"/>
      <c r="J520" s="115"/>
      <c r="K520" s="115"/>
      <c r="L520" s="115"/>
      <c r="M520" s="115"/>
      <c r="AE520" s="117"/>
    </row>
    <row r="521" spans="4:31" s="124" customFormat="1" ht="15">
      <c r="D521" s="2"/>
      <c r="E521" s="2"/>
      <c r="F521" s="3"/>
      <c r="G521" s="3"/>
      <c r="H521" s="3"/>
      <c r="J521" s="115"/>
      <c r="K521" s="115"/>
      <c r="L521" s="115"/>
      <c r="M521" s="115"/>
      <c r="AE521" s="117"/>
    </row>
    <row r="522" spans="4:31" s="124" customFormat="1" ht="15">
      <c r="D522" s="2"/>
      <c r="E522" s="2"/>
      <c r="F522" s="3"/>
      <c r="G522" s="3"/>
      <c r="H522" s="3"/>
      <c r="J522" s="115"/>
      <c r="K522" s="115"/>
      <c r="L522" s="115"/>
      <c r="M522" s="115"/>
      <c r="AE522" s="117"/>
    </row>
    <row r="523" spans="4:31" s="124" customFormat="1" ht="15">
      <c r="D523" s="2"/>
      <c r="E523" s="2"/>
      <c r="F523" s="3"/>
      <c r="G523" s="3"/>
      <c r="H523" s="3"/>
      <c r="J523" s="115"/>
      <c r="K523" s="115"/>
      <c r="L523" s="115"/>
      <c r="M523" s="115"/>
      <c r="AE523" s="117"/>
    </row>
    <row r="524" spans="4:31" s="124" customFormat="1" ht="15">
      <c r="D524" s="2"/>
      <c r="E524" s="2"/>
      <c r="F524" s="3"/>
      <c r="G524" s="3"/>
      <c r="H524" s="3"/>
      <c r="J524" s="115"/>
      <c r="K524" s="115"/>
      <c r="L524" s="115"/>
      <c r="M524" s="115"/>
      <c r="AE524" s="117"/>
    </row>
    <row r="525" spans="4:31" s="124" customFormat="1" ht="15">
      <c r="D525" s="2"/>
      <c r="E525" s="2"/>
      <c r="F525" s="3"/>
      <c r="G525" s="3"/>
      <c r="H525" s="3"/>
      <c r="J525" s="115"/>
      <c r="K525" s="115"/>
      <c r="L525" s="115"/>
      <c r="M525" s="115"/>
      <c r="AE525" s="117"/>
    </row>
    <row r="526" spans="4:31" s="124" customFormat="1" ht="15">
      <c r="D526" s="2"/>
      <c r="E526" s="2"/>
      <c r="F526" s="3"/>
      <c r="G526" s="3"/>
      <c r="H526" s="3"/>
      <c r="J526" s="115"/>
      <c r="K526" s="115"/>
      <c r="L526" s="115"/>
      <c r="M526" s="115"/>
      <c r="AE526" s="117"/>
    </row>
    <row r="527" spans="4:31" s="124" customFormat="1" ht="15">
      <c r="D527" s="2"/>
      <c r="E527" s="2"/>
      <c r="F527" s="3"/>
      <c r="G527" s="3"/>
      <c r="H527" s="3"/>
      <c r="J527" s="115"/>
      <c r="K527" s="115"/>
      <c r="L527" s="115"/>
      <c r="M527" s="115"/>
      <c r="AE527" s="117"/>
    </row>
    <row r="528" spans="4:31" s="124" customFormat="1" ht="15">
      <c r="D528" s="2"/>
      <c r="E528" s="2"/>
      <c r="F528" s="3"/>
      <c r="G528" s="3"/>
      <c r="H528" s="3"/>
      <c r="J528" s="115"/>
      <c r="K528" s="115"/>
      <c r="L528" s="115"/>
      <c r="M528" s="115"/>
      <c r="AE528" s="117"/>
    </row>
    <row r="529" spans="4:31" s="124" customFormat="1" ht="15">
      <c r="D529" s="2"/>
      <c r="E529" s="2"/>
      <c r="F529" s="3"/>
      <c r="G529" s="3"/>
      <c r="H529" s="3"/>
      <c r="J529" s="115"/>
      <c r="K529" s="115"/>
      <c r="L529" s="115"/>
      <c r="M529" s="115"/>
      <c r="AE529" s="117"/>
    </row>
    <row r="530" spans="4:31" s="124" customFormat="1" ht="15">
      <c r="D530" s="2"/>
      <c r="E530" s="2"/>
      <c r="F530" s="3"/>
      <c r="G530" s="3"/>
      <c r="H530" s="3"/>
      <c r="J530" s="115"/>
      <c r="K530" s="115"/>
      <c r="L530" s="115"/>
      <c r="M530" s="115"/>
      <c r="AE530" s="117"/>
    </row>
    <row r="531" spans="4:31" s="124" customFormat="1" ht="15">
      <c r="D531" s="2"/>
      <c r="E531" s="2"/>
      <c r="F531" s="3"/>
      <c r="G531" s="3"/>
      <c r="H531" s="3"/>
      <c r="J531" s="115"/>
      <c r="K531" s="115"/>
      <c r="L531" s="115"/>
      <c r="M531" s="115"/>
      <c r="AE531" s="117"/>
    </row>
    <row r="532" spans="4:31" s="124" customFormat="1" ht="15">
      <c r="D532" s="2"/>
      <c r="E532" s="2"/>
      <c r="F532" s="3"/>
      <c r="G532" s="3"/>
      <c r="H532" s="3"/>
      <c r="J532" s="115"/>
      <c r="K532" s="115"/>
      <c r="L532" s="115"/>
      <c r="M532" s="115"/>
      <c r="AE532" s="117"/>
    </row>
    <row r="533" spans="4:31" s="124" customFormat="1" ht="15">
      <c r="D533" s="2"/>
      <c r="E533" s="2"/>
      <c r="F533" s="3"/>
      <c r="G533" s="3"/>
      <c r="H533" s="3"/>
      <c r="J533" s="115"/>
      <c r="K533" s="115"/>
      <c r="L533" s="115"/>
      <c r="M533" s="115"/>
      <c r="AE533" s="117"/>
    </row>
    <row r="534" spans="4:31" s="124" customFormat="1" ht="15">
      <c r="D534" s="2"/>
      <c r="E534" s="2"/>
      <c r="F534" s="3"/>
      <c r="G534" s="3"/>
      <c r="H534" s="3"/>
      <c r="J534" s="115"/>
      <c r="K534" s="115"/>
      <c r="L534" s="115"/>
      <c r="M534" s="115"/>
      <c r="AE534" s="117"/>
    </row>
    <row r="535" spans="4:31" s="124" customFormat="1" ht="15">
      <c r="D535" s="2"/>
      <c r="E535" s="2"/>
      <c r="F535" s="3"/>
      <c r="G535" s="3"/>
      <c r="H535" s="3"/>
      <c r="J535" s="115"/>
      <c r="K535" s="115"/>
      <c r="L535" s="115"/>
      <c r="M535" s="115"/>
      <c r="AE535" s="117"/>
    </row>
    <row r="536" spans="4:31" s="124" customFormat="1" ht="15">
      <c r="D536" s="2"/>
      <c r="E536" s="2"/>
      <c r="F536" s="3"/>
      <c r="G536" s="3"/>
      <c r="H536" s="3"/>
      <c r="J536" s="115"/>
      <c r="K536" s="115"/>
      <c r="L536" s="115"/>
      <c r="M536" s="115"/>
      <c r="AE536" s="117"/>
    </row>
    <row r="537" spans="4:31" s="124" customFormat="1" ht="15">
      <c r="D537" s="2"/>
      <c r="E537" s="2"/>
      <c r="F537" s="3"/>
      <c r="G537" s="3"/>
      <c r="H537" s="3"/>
      <c r="J537" s="115"/>
      <c r="K537" s="115"/>
      <c r="L537" s="115"/>
      <c r="M537" s="115"/>
      <c r="AE537" s="117"/>
    </row>
    <row r="538" spans="4:31" s="124" customFormat="1" ht="15">
      <c r="D538" s="2"/>
      <c r="E538" s="2"/>
      <c r="F538" s="3"/>
      <c r="G538" s="3"/>
      <c r="H538" s="3"/>
      <c r="J538" s="115"/>
      <c r="K538" s="115"/>
      <c r="L538" s="115"/>
      <c r="M538" s="115"/>
      <c r="AE538" s="117"/>
    </row>
    <row r="539" spans="4:31" s="124" customFormat="1" ht="15">
      <c r="D539" s="2"/>
      <c r="E539" s="2"/>
      <c r="F539" s="3"/>
      <c r="G539" s="3"/>
      <c r="H539" s="3"/>
      <c r="J539" s="115"/>
      <c r="K539" s="115"/>
      <c r="L539" s="115"/>
      <c r="M539" s="115"/>
      <c r="AE539" s="117"/>
    </row>
    <row r="540" spans="4:31" s="124" customFormat="1" ht="15">
      <c r="D540" s="2"/>
      <c r="E540" s="2"/>
      <c r="F540" s="3"/>
      <c r="G540" s="3"/>
      <c r="H540" s="3"/>
      <c r="J540" s="115"/>
      <c r="K540" s="115"/>
      <c r="L540" s="115"/>
      <c r="M540" s="115"/>
      <c r="AE540" s="117"/>
    </row>
    <row r="541" spans="4:31" s="124" customFormat="1" ht="15">
      <c r="D541" s="2"/>
      <c r="E541" s="2"/>
      <c r="F541" s="3"/>
      <c r="G541" s="3"/>
      <c r="H541" s="3"/>
      <c r="J541" s="115"/>
      <c r="K541" s="115"/>
      <c r="L541" s="115"/>
      <c r="M541" s="115"/>
      <c r="AE541" s="117"/>
    </row>
    <row r="542" spans="4:31" s="124" customFormat="1" ht="15">
      <c r="D542" s="2"/>
      <c r="E542" s="2"/>
      <c r="F542" s="3"/>
      <c r="G542" s="3"/>
      <c r="H542" s="3"/>
      <c r="J542" s="115"/>
      <c r="K542" s="115"/>
      <c r="L542" s="115"/>
      <c r="M542" s="115"/>
      <c r="AE542" s="117"/>
    </row>
    <row r="543" spans="4:31" s="124" customFormat="1" ht="15">
      <c r="D543" s="2"/>
      <c r="E543" s="2"/>
      <c r="F543" s="3"/>
      <c r="G543" s="3"/>
      <c r="H543" s="3"/>
      <c r="J543" s="115"/>
      <c r="K543" s="115"/>
      <c r="L543" s="115"/>
      <c r="M543" s="115"/>
      <c r="AE543" s="117"/>
    </row>
    <row r="544" spans="4:31" s="124" customFormat="1" ht="15">
      <c r="D544" s="2"/>
      <c r="E544" s="2"/>
      <c r="F544" s="3"/>
      <c r="G544" s="3"/>
      <c r="H544" s="3"/>
      <c r="J544" s="115"/>
      <c r="K544" s="115"/>
      <c r="L544" s="115"/>
      <c r="M544" s="115"/>
      <c r="AE544" s="117"/>
    </row>
    <row r="545" spans="4:31" s="124" customFormat="1" ht="15">
      <c r="D545" s="2"/>
      <c r="E545" s="2"/>
      <c r="F545" s="3"/>
      <c r="G545" s="3"/>
      <c r="H545" s="3"/>
      <c r="J545" s="115"/>
      <c r="K545" s="115"/>
      <c r="L545" s="115"/>
      <c r="M545" s="115"/>
      <c r="AE545" s="117"/>
    </row>
    <row r="546" spans="4:31" s="124" customFormat="1" ht="15">
      <c r="D546" s="2"/>
      <c r="E546" s="2"/>
      <c r="F546" s="3"/>
      <c r="G546" s="3"/>
      <c r="H546" s="3"/>
      <c r="J546" s="115"/>
      <c r="K546" s="115"/>
      <c r="L546" s="115"/>
      <c r="M546" s="115"/>
      <c r="AE546" s="117"/>
    </row>
    <row r="547" spans="4:31" s="124" customFormat="1" ht="15">
      <c r="D547" s="2"/>
      <c r="E547" s="2"/>
      <c r="F547" s="3"/>
      <c r="G547" s="3"/>
      <c r="H547" s="3"/>
      <c r="J547" s="115"/>
      <c r="K547" s="115"/>
      <c r="L547" s="115"/>
      <c r="M547" s="115"/>
      <c r="AE547" s="117"/>
    </row>
    <row r="548" spans="4:31" s="124" customFormat="1" ht="15">
      <c r="D548" s="2"/>
      <c r="E548" s="2"/>
      <c r="F548" s="3"/>
      <c r="G548" s="3"/>
      <c r="H548" s="3"/>
      <c r="J548" s="115"/>
      <c r="K548" s="115"/>
      <c r="L548" s="115"/>
      <c r="M548" s="115"/>
      <c r="AE548" s="117"/>
    </row>
    <row r="549" spans="4:31" s="124" customFormat="1" ht="15">
      <c r="D549" s="2"/>
      <c r="E549" s="2"/>
      <c r="F549" s="3"/>
      <c r="G549" s="3"/>
      <c r="H549" s="3"/>
      <c r="J549" s="115"/>
      <c r="K549" s="115"/>
      <c r="L549" s="115"/>
      <c r="M549" s="115"/>
      <c r="AE549" s="117"/>
    </row>
    <row r="550" spans="4:31" s="124" customFormat="1" ht="15">
      <c r="D550" s="2"/>
      <c r="E550" s="2"/>
      <c r="F550" s="3"/>
      <c r="G550" s="3"/>
      <c r="H550" s="3"/>
      <c r="J550" s="115"/>
      <c r="K550" s="115"/>
      <c r="L550" s="115"/>
      <c r="M550" s="115"/>
      <c r="AE550" s="117"/>
    </row>
    <row r="551" spans="4:31" s="124" customFormat="1" ht="15">
      <c r="D551" s="2"/>
      <c r="E551" s="2"/>
      <c r="F551" s="3"/>
      <c r="G551" s="3"/>
      <c r="H551" s="3"/>
      <c r="J551" s="115"/>
      <c r="K551" s="115"/>
      <c r="L551" s="115"/>
      <c r="M551" s="115"/>
      <c r="AE551" s="117"/>
    </row>
    <row r="552" spans="4:31" s="124" customFormat="1" ht="15">
      <c r="D552" s="2"/>
      <c r="E552" s="2"/>
      <c r="F552" s="3"/>
      <c r="G552" s="3"/>
      <c r="H552" s="3"/>
      <c r="J552" s="115"/>
      <c r="K552" s="115"/>
      <c r="L552" s="115"/>
      <c r="M552" s="115"/>
      <c r="AE552" s="117"/>
    </row>
    <row r="553" spans="4:31" s="124" customFormat="1" ht="15">
      <c r="D553" s="2"/>
      <c r="E553" s="2"/>
      <c r="F553" s="3"/>
      <c r="G553" s="3"/>
      <c r="H553" s="3"/>
      <c r="J553" s="115"/>
      <c r="K553" s="115"/>
      <c r="L553" s="115"/>
      <c r="M553" s="115"/>
      <c r="AE553" s="117"/>
    </row>
    <row r="554" spans="4:31" s="124" customFormat="1" ht="15">
      <c r="D554" s="2"/>
      <c r="E554" s="2"/>
      <c r="F554" s="3"/>
      <c r="G554" s="3"/>
      <c r="H554" s="3"/>
      <c r="J554" s="115"/>
      <c r="K554" s="115"/>
      <c r="L554" s="115"/>
      <c r="M554" s="115"/>
      <c r="AE554" s="117"/>
    </row>
    <row r="555" spans="4:31" s="124" customFormat="1" ht="15">
      <c r="D555" s="2"/>
      <c r="E555" s="2"/>
      <c r="F555" s="3"/>
      <c r="G555" s="3"/>
      <c r="H555" s="3"/>
      <c r="J555" s="115"/>
      <c r="K555" s="115"/>
      <c r="L555" s="115"/>
      <c r="M555" s="115"/>
      <c r="AE555" s="117"/>
    </row>
    <row r="556" spans="4:31" s="124" customFormat="1" ht="15">
      <c r="D556" s="2"/>
      <c r="E556" s="2"/>
      <c r="F556" s="3"/>
      <c r="G556" s="3"/>
      <c r="H556" s="3"/>
      <c r="J556" s="115"/>
      <c r="K556" s="115"/>
      <c r="L556" s="115"/>
      <c r="M556" s="115"/>
      <c r="AE556" s="117"/>
    </row>
    <row r="557" spans="4:31" s="124" customFormat="1" ht="15">
      <c r="D557" s="2"/>
      <c r="E557" s="2"/>
      <c r="F557" s="3"/>
      <c r="G557" s="3"/>
      <c r="H557" s="3"/>
      <c r="J557" s="115"/>
      <c r="K557" s="115"/>
      <c r="L557" s="115"/>
      <c r="M557" s="115"/>
      <c r="AE557" s="117"/>
    </row>
    <row r="558" spans="4:31" s="124" customFormat="1" ht="15">
      <c r="D558" s="2"/>
      <c r="E558" s="2"/>
      <c r="F558" s="3"/>
      <c r="G558" s="3"/>
      <c r="H558" s="3"/>
      <c r="J558" s="115"/>
      <c r="K558" s="115"/>
      <c r="L558" s="115"/>
      <c r="M558" s="115"/>
      <c r="AE558" s="117"/>
    </row>
    <row r="559" spans="4:31" s="124" customFormat="1" ht="15">
      <c r="D559" s="2"/>
      <c r="E559" s="2"/>
      <c r="F559" s="3"/>
      <c r="G559" s="3"/>
      <c r="H559" s="3"/>
      <c r="J559" s="115"/>
      <c r="K559" s="115"/>
      <c r="L559" s="115"/>
      <c r="M559" s="115"/>
      <c r="AE559" s="117"/>
    </row>
    <row r="560" spans="4:31" s="124" customFormat="1" ht="15">
      <c r="D560" s="2"/>
      <c r="E560" s="2"/>
      <c r="F560" s="3"/>
      <c r="G560" s="3"/>
      <c r="H560" s="3"/>
      <c r="J560" s="115"/>
      <c r="K560" s="115"/>
      <c r="L560" s="115"/>
      <c r="M560" s="115"/>
      <c r="AE560" s="117"/>
    </row>
    <row r="561" spans="4:31" s="124" customFormat="1" ht="15">
      <c r="D561" s="2"/>
      <c r="E561" s="2"/>
      <c r="F561" s="3"/>
      <c r="G561" s="3"/>
      <c r="H561" s="3"/>
      <c r="J561" s="115"/>
      <c r="K561" s="115"/>
      <c r="L561" s="115"/>
      <c r="M561" s="115"/>
      <c r="AE561" s="117"/>
    </row>
    <row r="562" spans="4:31" s="124" customFormat="1" ht="15">
      <c r="D562" s="2"/>
      <c r="E562" s="2"/>
      <c r="F562" s="3"/>
      <c r="G562" s="3"/>
      <c r="H562" s="3"/>
      <c r="J562" s="115"/>
      <c r="K562" s="115"/>
      <c r="L562" s="115"/>
      <c r="M562" s="115"/>
      <c r="AE562" s="117"/>
    </row>
    <row r="563" spans="4:31" s="124" customFormat="1" ht="15">
      <c r="D563" s="2"/>
      <c r="E563" s="2"/>
      <c r="F563" s="3"/>
      <c r="G563" s="3"/>
      <c r="H563" s="3"/>
      <c r="J563" s="115"/>
      <c r="K563" s="115"/>
      <c r="L563" s="115"/>
      <c r="M563" s="115"/>
      <c r="AE563" s="117"/>
    </row>
    <row r="564" spans="4:31" s="124" customFormat="1" ht="15">
      <c r="D564" s="2"/>
      <c r="E564" s="2"/>
      <c r="F564" s="3"/>
      <c r="G564" s="3"/>
      <c r="H564" s="3"/>
      <c r="J564" s="115"/>
      <c r="K564" s="115"/>
      <c r="L564" s="115"/>
      <c r="M564" s="115"/>
      <c r="AE564" s="117"/>
    </row>
    <row r="565" spans="4:31" s="124" customFormat="1" ht="15">
      <c r="D565" s="2"/>
      <c r="E565" s="2"/>
      <c r="F565" s="3"/>
      <c r="G565" s="3"/>
      <c r="H565" s="3"/>
      <c r="J565" s="115"/>
      <c r="K565" s="115"/>
      <c r="L565" s="115"/>
      <c r="M565" s="115"/>
      <c r="AE565" s="117"/>
    </row>
    <row r="566" spans="4:31" s="124" customFormat="1" ht="15">
      <c r="D566" s="2"/>
      <c r="E566" s="2"/>
      <c r="F566" s="3"/>
      <c r="G566" s="3"/>
      <c r="H566" s="3"/>
      <c r="J566" s="115"/>
      <c r="K566" s="115"/>
      <c r="L566" s="115"/>
      <c r="M566" s="115"/>
      <c r="AE566" s="117"/>
    </row>
    <row r="567" spans="4:31" s="124" customFormat="1" ht="15">
      <c r="D567" s="2"/>
      <c r="E567" s="2"/>
      <c r="F567" s="3"/>
      <c r="G567" s="3"/>
      <c r="H567" s="3"/>
      <c r="J567" s="115"/>
      <c r="K567" s="115"/>
      <c r="L567" s="115"/>
      <c r="M567" s="115"/>
      <c r="AE567" s="117"/>
    </row>
    <row r="568" spans="4:31" s="124" customFormat="1" ht="15">
      <c r="D568" s="2"/>
      <c r="E568" s="2"/>
      <c r="F568" s="3"/>
      <c r="G568" s="3"/>
      <c r="H568" s="3"/>
      <c r="J568" s="115"/>
      <c r="K568" s="115"/>
      <c r="L568" s="115"/>
      <c r="M568" s="115"/>
      <c r="AE568" s="117"/>
    </row>
    <row r="569" spans="4:31" s="124" customFormat="1" ht="15">
      <c r="D569" s="2"/>
      <c r="E569" s="2"/>
      <c r="F569" s="3"/>
      <c r="G569" s="3"/>
      <c r="H569" s="3"/>
      <c r="J569" s="115"/>
      <c r="K569" s="115"/>
      <c r="L569" s="115"/>
      <c r="M569" s="115"/>
      <c r="AE569" s="117"/>
    </row>
    <row r="570" spans="4:31" s="124" customFormat="1" ht="15">
      <c r="D570" s="2"/>
      <c r="E570" s="2"/>
      <c r="F570" s="3"/>
      <c r="G570" s="3"/>
      <c r="H570" s="3"/>
      <c r="J570" s="115"/>
      <c r="K570" s="115"/>
      <c r="L570" s="115"/>
      <c r="M570" s="115"/>
      <c r="AE570" s="117"/>
    </row>
    <row r="571" spans="4:31" s="124" customFormat="1" ht="15">
      <c r="D571" s="2"/>
      <c r="E571" s="2"/>
      <c r="F571" s="3"/>
      <c r="G571" s="3"/>
      <c r="H571" s="3"/>
      <c r="J571" s="115"/>
      <c r="K571" s="115"/>
      <c r="L571" s="115"/>
      <c r="M571" s="115"/>
      <c r="AE571" s="117"/>
    </row>
    <row r="572" spans="4:31" s="124" customFormat="1" ht="15">
      <c r="D572" s="2"/>
      <c r="E572" s="2"/>
      <c r="F572" s="3"/>
      <c r="G572" s="3"/>
      <c r="H572" s="3"/>
      <c r="J572" s="115"/>
      <c r="K572" s="115"/>
      <c r="L572" s="115"/>
      <c r="M572" s="115"/>
      <c r="AE572" s="117"/>
    </row>
    <row r="573" spans="4:31" s="124" customFormat="1" ht="15">
      <c r="D573" s="2"/>
      <c r="E573" s="2"/>
      <c r="F573" s="3"/>
      <c r="G573" s="3"/>
      <c r="H573" s="3"/>
      <c r="J573" s="115"/>
      <c r="K573" s="115"/>
      <c r="L573" s="115"/>
      <c r="M573" s="115"/>
      <c r="AE573" s="117"/>
    </row>
    <row r="574" spans="4:31" s="124" customFormat="1" ht="15">
      <c r="D574" s="2"/>
      <c r="E574" s="2"/>
      <c r="F574" s="3"/>
      <c r="G574" s="3"/>
      <c r="H574" s="3"/>
      <c r="J574" s="115"/>
      <c r="K574" s="115"/>
      <c r="L574" s="115"/>
      <c r="M574" s="115"/>
      <c r="AE574" s="117"/>
    </row>
    <row r="575" spans="4:31" s="124" customFormat="1" ht="15">
      <c r="D575" s="2"/>
      <c r="E575" s="2"/>
      <c r="F575" s="3"/>
      <c r="G575" s="3"/>
      <c r="H575" s="3"/>
      <c r="J575" s="115"/>
      <c r="K575" s="115"/>
      <c r="L575" s="115"/>
      <c r="M575" s="115"/>
      <c r="AE575" s="117"/>
    </row>
    <row r="576" spans="4:31" s="124" customFormat="1" ht="15">
      <c r="D576" s="2"/>
      <c r="E576" s="2"/>
      <c r="F576" s="3"/>
      <c r="G576" s="3"/>
      <c r="H576" s="3"/>
      <c r="J576" s="115"/>
      <c r="K576" s="115"/>
      <c r="L576" s="115"/>
      <c r="M576" s="115"/>
      <c r="AE576" s="117"/>
    </row>
    <row r="577" spans="4:31" s="124" customFormat="1" ht="15">
      <c r="D577" s="2"/>
      <c r="E577" s="2"/>
      <c r="F577" s="3"/>
      <c r="G577" s="3"/>
      <c r="H577" s="3"/>
      <c r="J577" s="115"/>
      <c r="K577" s="115"/>
      <c r="L577" s="115"/>
      <c r="M577" s="115"/>
      <c r="AE577" s="117"/>
    </row>
    <row r="578" spans="4:31" s="124" customFormat="1" ht="15">
      <c r="D578" s="2"/>
      <c r="E578" s="2"/>
      <c r="F578" s="3"/>
      <c r="G578" s="3"/>
      <c r="H578" s="3"/>
      <c r="J578" s="115"/>
      <c r="K578" s="115"/>
      <c r="L578" s="115"/>
      <c r="M578" s="115"/>
      <c r="AE578" s="117"/>
    </row>
    <row r="579" spans="4:31" s="124" customFormat="1" ht="15">
      <c r="D579" s="2"/>
      <c r="E579" s="2"/>
      <c r="F579" s="3"/>
      <c r="G579" s="3"/>
      <c r="H579" s="3"/>
      <c r="J579" s="115"/>
      <c r="K579" s="115"/>
      <c r="L579" s="115"/>
      <c r="M579" s="115"/>
      <c r="AE579" s="117"/>
    </row>
    <row r="580" spans="4:31" s="124" customFormat="1" ht="15">
      <c r="D580" s="2"/>
      <c r="E580" s="2"/>
      <c r="F580" s="3"/>
      <c r="G580" s="3"/>
      <c r="H580" s="3"/>
      <c r="J580" s="115"/>
      <c r="K580" s="115"/>
      <c r="L580" s="115"/>
      <c r="M580" s="115"/>
      <c r="AE580" s="117"/>
    </row>
    <row r="581" spans="4:31" s="124" customFormat="1" ht="15">
      <c r="D581" s="2"/>
      <c r="E581" s="2"/>
      <c r="F581" s="3"/>
      <c r="G581" s="3"/>
      <c r="H581" s="3"/>
      <c r="J581" s="115"/>
      <c r="K581" s="115"/>
      <c r="L581" s="115"/>
      <c r="M581" s="115"/>
      <c r="AE581" s="117"/>
    </row>
    <row r="582" spans="4:31" s="124" customFormat="1" ht="15">
      <c r="D582" s="2"/>
      <c r="E582" s="2"/>
      <c r="F582" s="3"/>
      <c r="G582" s="3"/>
      <c r="H582" s="3"/>
      <c r="J582" s="115"/>
      <c r="K582" s="115"/>
      <c r="L582" s="115"/>
      <c r="M582" s="115"/>
      <c r="AE582" s="117"/>
    </row>
    <row r="583" spans="4:31" s="124" customFormat="1" ht="15">
      <c r="D583" s="2"/>
      <c r="E583" s="2"/>
      <c r="F583" s="3"/>
      <c r="G583" s="3"/>
      <c r="H583" s="3"/>
      <c r="J583" s="115"/>
      <c r="K583" s="115"/>
      <c r="L583" s="115"/>
      <c r="M583" s="115"/>
      <c r="AE583" s="117"/>
    </row>
    <row r="584" spans="4:31" s="124" customFormat="1" ht="15">
      <c r="D584" s="2"/>
      <c r="E584" s="2"/>
      <c r="F584" s="3"/>
      <c r="G584" s="3"/>
      <c r="H584" s="3"/>
      <c r="J584" s="115"/>
      <c r="K584" s="115"/>
      <c r="L584" s="115"/>
      <c r="M584" s="115"/>
      <c r="AE584" s="117"/>
    </row>
    <row r="585" spans="4:31" s="124" customFormat="1" ht="15">
      <c r="D585" s="2"/>
      <c r="E585" s="2"/>
      <c r="F585" s="3"/>
      <c r="G585" s="3"/>
      <c r="H585" s="3"/>
      <c r="J585" s="115"/>
      <c r="K585" s="115"/>
      <c r="L585" s="115"/>
      <c r="M585" s="115"/>
      <c r="AE585" s="117"/>
    </row>
    <row r="586" spans="4:31" s="124" customFormat="1" ht="15">
      <c r="D586" s="2"/>
      <c r="E586" s="2"/>
      <c r="F586" s="3"/>
      <c r="G586" s="3"/>
      <c r="H586" s="3"/>
      <c r="J586" s="115"/>
      <c r="K586" s="115"/>
      <c r="L586" s="115"/>
      <c r="M586" s="115"/>
      <c r="AE586" s="117"/>
    </row>
    <row r="587" spans="4:31" s="124" customFormat="1" ht="15">
      <c r="D587" s="2"/>
      <c r="E587" s="2"/>
      <c r="F587" s="3"/>
      <c r="G587" s="3"/>
      <c r="H587" s="3"/>
      <c r="J587" s="115"/>
      <c r="K587" s="115"/>
      <c r="L587" s="115"/>
      <c r="M587" s="115"/>
      <c r="AE587" s="117"/>
    </row>
    <row r="588" spans="4:31" s="124" customFormat="1" ht="15">
      <c r="D588" s="2"/>
      <c r="E588" s="2"/>
      <c r="F588" s="3"/>
      <c r="G588" s="3"/>
      <c r="H588" s="3"/>
      <c r="J588" s="115"/>
      <c r="K588" s="115"/>
      <c r="L588" s="115"/>
      <c r="M588" s="115"/>
      <c r="AE588" s="117"/>
    </row>
    <row r="589" spans="4:31" s="124" customFormat="1" ht="15">
      <c r="D589" s="2"/>
      <c r="E589" s="2"/>
      <c r="F589" s="3"/>
      <c r="G589" s="3"/>
      <c r="H589" s="3"/>
      <c r="J589" s="115"/>
      <c r="K589" s="115"/>
      <c r="L589" s="115"/>
      <c r="M589" s="115"/>
      <c r="AE589" s="117"/>
    </row>
    <row r="590" spans="4:31" s="124" customFormat="1" ht="15">
      <c r="D590" s="2"/>
      <c r="E590" s="2"/>
      <c r="F590" s="3"/>
      <c r="G590" s="3"/>
      <c r="H590" s="3"/>
      <c r="J590" s="115"/>
      <c r="K590" s="115"/>
      <c r="L590" s="115"/>
      <c r="M590" s="115"/>
      <c r="AE590" s="117"/>
    </row>
    <row r="591" spans="4:31" s="124" customFormat="1" ht="15">
      <c r="D591" s="2"/>
      <c r="E591" s="2"/>
      <c r="F591" s="3"/>
      <c r="G591" s="3"/>
      <c r="H591" s="3"/>
      <c r="J591" s="115"/>
      <c r="K591" s="115"/>
      <c r="L591" s="115"/>
      <c r="M591" s="115"/>
      <c r="AE591" s="117"/>
    </row>
    <row r="592" spans="4:31" s="124" customFormat="1" ht="15">
      <c r="D592" s="2"/>
      <c r="E592" s="2"/>
      <c r="F592" s="3"/>
      <c r="G592" s="3"/>
      <c r="H592" s="3"/>
      <c r="J592" s="115"/>
      <c r="K592" s="115"/>
      <c r="L592" s="115"/>
      <c r="M592" s="115"/>
      <c r="AE592" s="117"/>
    </row>
    <row r="593" spans="4:31" s="124" customFormat="1" ht="15">
      <c r="D593" s="2"/>
      <c r="E593" s="2"/>
      <c r="F593" s="3"/>
      <c r="G593" s="3"/>
      <c r="H593" s="3"/>
      <c r="J593" s="115"/>
      <c r="K593" s="115"/>
      <c r="L593" s="115"/>
      <c r="M593" s="115"/>
      <c r="AE593" s="117"/>
    </row>
    <row r="594" spans="4:31" s="124" customFormat="1" ht="15">
      <c r="D594" s="2"/>
      <c r="E594" s="2"/>
      <c r="F594" s="3"/>
      <c r="G594" s="3"/>
      <c r="H594" s="3"/>
      <c r="J594" s="115"/>
      <c r="K594" s="115"/>
      <c r="L594" s="115"/>
      <c r="M594" s="115"/>
      <c r="AE594" s="117"/>
    </row>
    <row r="595" spans="4:31" s="124" customFormat="1" ht="15">
      <c r="D595" s="2"/>
      <c r="E595" s="2"/>
      <c r="F595" s="3"/>
      <c r="G595" s="3"/>
      <c r="H595" s="3"/>
      <c r="J595" s="115"/>
      <c r="K595" s="115"/>
      <c r="L595" s="115"/>
      <c r="M595" s="115"/>
      <c r="AE595" s="117"/>
    </row>
    <row r="596" spans="4:31" s="124" customFormat="1" ht="15">
      <c r="D596" s="2"/>
      <c r="E596" s="2"/>
      <c r="F596" s="3"/>
      <c r="G596" s="3"/>
      <c r="H596" s="3"/>
      <c r="J596" s="115"/>
      <c r="K596" s="115"/>
      <c r="L596" s="115"/>
      <c r="M596" s="115"/>
      <c r="AE596" s="117"/>
    </row>
    <row r="597" spans="4:31" s="124" customFormat="1" ht="15">
      <c r="D597" s="2"/>
      <c r="E597" s="2"/>
      <c r="F597" s="3"/>
      <c r="G597" s="3"/>
      <c r="H597" s="3"/>
      <c r="J597" s="115"/>
      <c r="K597" s="115"/>
      <c r="L597" s="115"/>
      <c r="M597" s="115"/>
      <c r="AE597" s="117"/>
    </row>
    <row r="598" spans="4:31" s="124" customFormat="1" ht="15">
      <c r="D598" s="2"/>
      <c r="E598" s="2"/>
      <c r="F598" s="3"/>
      <c r="G598" s="3"/>
      <c r="H598" s="3"/>
      <c r="J598" s="115"/>
      <c r="K598" s="115"/>
      <c r="L598" s="115"/>
      <c r="M598" s="115"/>
      <c r="AE598" s="117"/>
    </row>
    <row r="599" spans="4:31" s="124" customFormat="1" ht="15">
      <c r="D599" s="2"/>
      <c r="E599" s="2"/>
      <c r="F599" s="3"/>
      <c r="G599" s="3"/>
      <c r="H599" s="3"/>
      <c r="J599" s="115"/>
      <c r="K599" s="115"/>
      <c r="L599" s="115"/>
      <c r="M599" s="115"/>
      <c r="AE599" s="117"/>
    </row>
    <row r="600" spans="4:31" s="124" customFormat="1" ht="15">
      <c r="D600" s="2"/>
      <c r="E600" s="2"/>
      <c r="F600" s="3"/>
      <c r="G600" s="3"/>
      <c r="H600" s="3"/>
      <c r="J600" s="115"/>
      <c r="K600" s="115"/>
      <c r="L600" s="115"/>
      <c r="M600" s="115"/>
      <c r="AE600" s="117"/>
    </row>
    <row r="601" spans="4:31" s="124" customFormat="1" ht="15">
      <c r="D601" s="2"/>
      <c r="E601" s="2"/>
      <c r="F601" s="3"/>
      <c r="G601" s="3"/>
      <c r="H601" s="3"/>
      <c r="J601" s="115"/>
      <c r="K601" s="115"/>
      <c r="L601" s="115"/>
      <c r="M601" s="115"/>
      <c r="AE601" s="117"/>
    </row>
    <row r="602" spans="4:31" s="124" customFormat="1" ht="15">
      <c r="D602" s="2"/>
      <c r="E602" s="2"/>
      <c r="F602" s="3"/>
      <c r="G602" s="3"/>
      <c r="H602" s="3"/>
      <c r="J602" s="115"/>
      <c r="K602" s="115"/>
      <c r="L602" s="115"/>
      <c r="M602" s="115"/>
      <c r="AE602" s="117"/>
    </row>
    <row r="603" spans="4:31" s="124" customFormat="1" ht="15">
      <c r="D603" s="2"/>
      <c r="E603" s="2"/>
      <c r="F603" s="3"/>
      <c r="G603" s="3"/>
      <c r="H603" s="3"/>
      <c r="J603" s="115"/>
      <c r="K603" s="115"/>
      <c r="L603" s="115"/>
      <c r="M603" s="115"/>
      <c r="AE603" s="117"/>
    </row>
    <row r="604" spans="4:31" s="124" customFormat="1" ht="15">
      <c r="D604" s="2"/>
      <c r="E604" s="2"/>
      <c r="F604" s="3"/>
      <c r="G604" s="3"/>
      <c r="H604" s="3"/>
      <c r="J604" s="115"/>
      <c r="K604" s="115"/>
      <c r="L604" s="115"/>
      <c r="M604" s="115"/>
      <c r="AE604" s="117"/>
    </row>
    <row r="605" spans="4:31" s="124" customFormat="1" ht="15">
      <c r="D605" s="2"/>
      <c r="E605" s="2"/>
      <c r="F605" s="3"/>
      <c r="G605" s="3"/>
      <c r="H605" s="3"/>
      <c r="J605" s="115"/>
      <c r="K605" s="115"/>
      <c r="L605" s="115"/>
      <c r="M605" s="115"/>
      <c r="AE605" s="117"/>
    </row>
    <row r="606" spans="4:31" s="124" customFormat="1" ht="15">
      <c r="D606" s="2"/>
      <c r="E606" s="2"/>
      <c r="F606" s="3"/>
      <c r="G606" s="3"/>
      <c r="H606" s="3"/>
      <c r="J606" s="115"/>
      <c r="K606" s="115"/>
      <c r="L606" s="115"/>
      <c r="M606" s="115"/>
      <c r="AE606" s="117"/>
    </row>
    <row r="607" spans="4:31" s="124" customFormat="1" ht="15">
      <c r="D607" s="2"/>
      <c r="E607" s="2"/>
      <c r="F607" s="3"/>
      <c r="G607" s="3"/>
      <c r="H607" s="3"/>
      <c r="J607" s="115"/>
      <c r="K607" s="115"/>
      <c r="L607" s="115"/>
      <c r="M607" s="115"/>
      <c r="AE607" s="117"/>
    </row>
    <row r="608" spans="4:31" s="124" customFormat="1" ht="15">
      <c r="D608" s="2"/>
      <c r="E608" s="2"/>
      <c r="F608" s="3"/>
      <c r="G608" s="3"/>
      <c r="H608" s="3"/>
      <c r="J608" s="115"/>
      <c r="K608" s="115"/>
      <c r="L608" s="115"/>
      <c r="M608" s="115"/>
      <c r="AE608" s="117"/>
    </row>
    <row r="609" spans="4:31" s="124" customFormat="1" ht="15">
      <c r="D609" s="2"/>
      <c r="E609" s="2"/>
      <c r="F609" s="3"/>
      <c r="G609" s="3"/>
      <c r="H609" s="3"/>
      <c r="J609" s="115"/>
      <c r="K609" s="115"/>
      <c r="L609" s="115"/>
      <c r="M609" s="115"/>
      <c r="AE609" s="117"/>
    </row>
    <row r="610" spans="4:31" s="124" customFormat="1" ht="15">
      <c r="D610" s="2"/>
      <c r="E610" s="2"/>
      <c r="F610" s="3"/>
      <c r="G610" s="3"/>
      <c r="H610" s="3"/>
      <c r="J610" s="115"/>
      <c r="K610" s="115"/>
      <c r="L610" s="115"/>
      <c r="M610" s="115"/>
      <c r="AE610" s="117"/>
    </row>
    <row r="611" spans="4:31" s="124" customFormat="1" ht="15">
      <c r="D611" s="2"/>
      <c r="E611" s="2"/>
      <c r="F611" s="3"/>
      <c r="G611" s="3"/>
      <c r="H611" s="3"/>
      <c r="J611" s="115"/>
      <c r="K611" s="115"/>
      <c r="L611" s="115"/>
      <c r="M611" s="115"/>
      <c r="AE611" s="117"/>
    </row>
    <row r="612" spans="4:31" s="124" customFormat="1" ht="15">
      <c r="D612" s="2"/>
      <c r="E612" s="2"/>
      <c r="F612" s="3"/>
      <c r="G612" s="3"/>
      <c r="H612" s="3"/>
      <c r="J612" s="115"/>
      <c r="K612" s="115"/>
      <c r="L612" s="115"/>
      <c r="M612" s="115"/>
      <c r="AE612" s="117"/>
    </row>
    <row r="613" spans="4:31" s="124" customFormat="1" ht="15">
      <c r="D613" s="2"/>
      <c r="E613" s="2"/>
      <c r="F613" s="3"/>
      <c r="G613" s="3"/>
      <c r="H613" s="3"/>
      <c r="J613" s="115"/>
      <c r="K613" s="115"/>
      <c r="L613" s="115"/>
      <c r="M613" s="115"/>
      <c r="AE613" s="117"/>
    </row>
    <row r="614" spans="4:31" s="124" customFormat="1" ht="15">
      <c r="D614" s="2"/>
      <c r="E614" s="2"/>
      <c r="F614" s="3"/>
      <c r="G614" s="3"/>
      <c r="H614" s="3"/>
      <c r="J614" s="115"/>
      <c r="K614" s="115"/>
      <c r="L614" s="115"/>
      <c r="M614" s="115"/>
      <c r="AE614" s="117"/>
    </row>
    <row r="615" spans="4:31" s="124" customFormat="1" ht="15">
      <c r="D615" s="2"/>
      <c r="E615" s="2"/>
      <c r="F615" s="3"/>
      <c r="G615" s="3"/>
      <c r="H615" s="3"/>
      <c r="J615" s="115"/>
      <c r="K615" s="115"/>
      <c r="L615" s="115"/>
      <c r="M615" s="115"/>
      <c r="AE615" s="117"/>
    </row>
    <row r="616" spans="4:31" s="124" customFormat="1" ht="15">
      <c r="D616" s="2"/>
      <c r="E616" s="2"/>
      <c r="F616" s="3"/>
      <c r="G616" s="3"/>
      <c r="H616" s="3"/>
      <c r="J616" s="115"/>
      <c r="K616" s="115"/>
      <c r="L616" s="115"/>
      <c r="M616" s="115"/>
      <c r="AE616" s="117"/>
    </row>
    <row r="617" spans="4:31" s="124" customFormat="1" ht="15">
      <c r="D617" s="2"/>
      <c r="E617" s="2"/>
      <c r="F617" s="3"/>
      <c r="G617" s="3"/>
      <c r="H617" s="3"/>
      <c r="J617" s="115"/>
      <c r="K617" s="115"/>
      <c r="L617" s="115"/>
      <c r="M617" s="115"/>
      <c r="AE617" s="117"/>
    </row>
    <row r="618" spans="4:31" s="124" customFormat="1" ht="15">
      <c r="D618" s="2"/>
      <c r="E618" s="2"/>
      <c r="F618" s="3"/>
      <c r="G618" s="3"/>
      <c r="H618" s="3"/>
      <c r="J618" s="115"/>
      <c r="K618" s="115"/>
      <c r="L618" s="115"/>
      <c r="M618" s="115"/>
      <c r="AE618" s="117"/>
    </row>
    <row r="619" spans="4:31" s="124" customFormat="1" ht="15">
      <c r="D619" s="2"/>
      <c r="E619" s="2"/>
      <c r="F619" s="3"/>
      <c r="G619" s="3"/>
      <c r="H619" s="3"/>
      <c r="J619" s="115"/>
      <c r="K619" s="115"/>
      <c r="L619" s="115"/>
      <c r="M619" s="115"/>
      <c r="AE619" s="117"/>
    </row>
    <row r="620" spans="4:31" s="124" customFormat="1" ht="15">
      <c r="D620" s="2"/>
      <c r="E620" s="2"/>
      <c r="F620" s="3"/>
      <c r="G620" s="3"/>
      <c r="H620" s="3"/>
      <c r="J620" s="115"/>
      <c r="K620" s="115"/>
      <c r="L620" s="115"/>
      <c r="M620" s="115"/>
      <c r="AE620" s="117"/>
    </row>
    <row r="621" spans="4:31" s="124" customFormat="1" ht="15">
      <c r="D621" s="2"/>
      <c r="E621" s="2"/>
      <c r="F621" s="3"/>
      <c r="G621" s="3"/>
      <c r="H621" s="3"/>
      <c r="J621" s="115"/>
      <c r="K621" s="115"/>
      <c r="L621" s="115"/>
      <c r="M621" s="115"/>
      <c r="AE621" s="117"/>
    </row>
    <row r="622" spans="4:31" s="124" customFormat="1" ht="15">
      <c r="D622" s="2"/>
      <c r="E622" s="2"/>
      <c r="F622" s="3"/>
      <c r="G622" s="3"/>
      <c r="H622" s="3"/>
      <c r="J622" s="115"/>
      <c r="K622" s="115"/>
      <c r="L622" s="115"/>
      <c r="M622" s="115"/>
      <c r="AE622" s="117"/>
    </row>
    <row r="623" spans="4:31" s="124" customFormat="1" ht="15">
      <c r="D623" s="2"/>
      <c r="E623" s="2"/>
      <c r="F623" s="3"/>
      <c r="G623" s="3"/>
      <c r="H623" s="3"/>
      <c r="J623" s="115"/>
      <c r="K623" s="115"/>
      <c r="L623" s="115"/>
      <c r="M623" s="115"/>
      <c r="AE623" s="117"/>
    </row>
    <row r="624" spans="4:31" s="124" customFormat="1" ht="15">
      <c r="D624" s="2"/>
      <c r="E624" s="2"/>
      <c r="F624" s="3"/>
      <c r="G624" s="3"/>
      <c r="H624" s="3"/>
      <c r="J624" s="115"/>
      <c r="K624" s="115"/>
      <c r="L624" s="115"/>
      <c r="M624" s="115"/>
      <c r="AE624" s="117"/>
    </row>
    <row r="625" spans="4:31" s="124" customFormat="1" ht="15">
      <c r="D625" s="2"/>
      <c r="E625" s="2"/>
      <c r="F625" s="3"/>
      <c r="G625" s="3"/>
      <c r="H625" s="3"/>
      <c r="J625" s="115"/>
      <c r="K625" s="115"/>
      <c r="L625" s="115"/>
      <c r="M625" s="115"/>
      <c r="AE625" s="117"/>
    </row>
    <row r="626" spans="4:31" s="124" customFormat="1" ht="15">
      <c r="D626" s="2"/>
      <c r="E626" s="2"/>
      <c r="F626" s="3"/>
      <c r="G626" s="3"/>
      <c r="H626" s="3"/>
      <c r="J626" s="115"/>
      <c r="K626" s="115"/>
      <c r="L626" s="115"/>
      <c r="M626" s="115"/>
      <c r="AE626" s="117"/>
    </row>
    <row r="627" spans="4:31" s="124" customFormat="1" ht="15">
      <c r="D627" s="2"/>
      <c r="E627" s="2"/>
      <c r="F627" s="3"/>
      <c r="G627" s="3"/>
      <c r="H627" s="3"/>
      <c r="J627" s="115"/>
      <c r="K627" s="115"/>
      <c r="L627" s="115"/>
      <c r="M627" s="115"/>
      <c r="AE627" s="117"/>
    </row>
    <row r="628" spans="4:31" s="124" customFormat="1" ht="15">
      <c r="D628" s="2"/>
      <c r="E628" s="2"/>
      <c r="F628" s="3"/>
      <c r="G628" s="3"/>
      <c r="H628" s="3"/>
      <c r="J628" s="115"/>
      <c r="K628" s="115"/>
      <c r="L628" s="115"/>
      <c r="M628" s="115"/>
      <c r="AE628" s="117"/>
    </row>
    <row r="629" spans="4:31" s="124" customFormat="1" ht="15">
      <c r="D629" s="2"/>
      <c r="E629" s="2"/>
      <c r="F629" s="3"/>
      <c r="G629" s="3"/>
      <c r="H629" s="3"/>
      <c r="J629" s="115"/>
      <c r="K629" s="115"/>
      <c r="L629" s="115"/>
      <c r="M629" s="115"/>
      <c r="AE629" s="117"/>
    </row>
    <row r="630" spans="4:31" s="124" customFormat="1" ht="15">
      <c r="D630" s="2"/>
      <c r="E630" s="2"/>
      <c r="F630" s="3"/>
      <c r="G630" s="3"/>
      <c r="H630" s="3"/>
      <c r="J630" s="115"/>
      <c r="K630" s="115"/>
      <c r="L630" s="115"/>
      <c r="M630" s="115"/>
      <c r="AE630" s="117"/>
    </row>
    <row r="631" spans="4:31" s="124" customFormat="1" ht="15">
      <c r="D631" s="2"/>
      <c r="E631" s="2"/>
      <c r="F631" s="3"/>
      <c r="G631" s="3"/>
      <c r="H631" s="3"/>
      <c r="J631" s="115"/>
      <c r="K631" s="115"/>
      <c r="L631" s="115"/>
      <c r="M631" s="115"/>
      <c r="AE631" s="117"/>
    </row>
    <row r="632" spans="4:31" s="124" customFormat="1" ht="15">
      <c r="D632" s="2"/>
      <c r="E632" s="2"/>
      <c r="F632" s="3"/>
      <c r="G632" s="3"/>
      <c r="H632" s="3"/>
      <c r="J632" s="115"/>
      <c r="K632" s="115"/>
      <c r="L632" s="115"/>
      <c r="M632" s="115"/>
      <c r="AE632" s="117"/>
    </row>
    <row r="633" spans="4:31" s="124" customFormat="1" ht="15">
      <c r="D633" s="2"/>
      <c r="E633" s="2"/>
      <c r="F633" s="3"/>
      <c r="G633" s="3"/>
      <c r="H633" s="3"/>
      <c r="J633" s="115"/>
      <c r="K633" s="115"/>
      <c r="L633" s="115"/>
      <c r="M633" s="115"/>
      <c r="AE633" s="117"/>
    </row>
    <row r="634" spans="4:31" s="124" customFormat="1" ht="15">
      <c r="D634" s="2"/>
      <c r="E634" s="2"/>
      <c r="F634" s="3"/>
      <c r="G634" s="3"/>
      <c r="H634" s="3"/>
      <c r="J634" s="115"/>
      <c r="K634" s="115"/>
      <c r="L634" s="115"/>
      <c r="M634" s="115"/>
      <c r="AE634" s="117"/>
    </row>
    <row r="635" spans="4:31" s="124" customFormat="1" ht="15">
      <c r="D635" s="2"/>
      <c r="E635" s="2"/>
      <c r="F635" s="3"/>
      <c r="G635" s="3"/>
      <c r="H635" s="3"/>
      <c r="J635" s="115"/>
      <c r="K635" s="115"/>
      <c r="L635" s="115"/>
      <c r="M635" s="115"/>
      <c r="AE635" s="117"/>
    </row>
    <row r="636" spans="4:31" s="124" customFormat="1" ht="15">
      <c r="D636" s="2"/>
      <c r="E636" s="2"/>
      <c r="F636" s="3"/>
      <c r="G636" s="3"/>
      <c r="H636" s="3"/>
      <c r="J636" s="115"/>
      <c r="K636" s="115"/>
      <c r="L636" s="115"/>
      <c r="M636" s="115"/>
      <c r="AE636" s="117"/>
    </row>
    <row r="637" spans="4:31" s="124" customFormat="1" ht="15">
      <c r="D637" s="2"/>
      <c r="E637" s="2"/>
      <c r="F637" s="3"/>
      <c r="G637" s="3"/>
      <c r="H637" s="3"/>
      <c r="J637" s="115"/>
      <c r="K637" s="115"/>
      <c r="L637" s="115"/>
      <c r="M637" s="115"/>
      <c r="AE637" s="117"/>
    </row>
    <row r="638" spans="4:31" s="124" customFormat="1" ht="15">
      <c r="D638" s="2"/>
      <c r="E638" s="2"/>
      <c r="F638" s="3"/>
      <c r="G638" s="3"/>
      <c r="H638" s="3"/>
      <c r="J638" s="115"/>
      <c r="K638" s="115"/>
      <c r="L638" s="115"/>
      <c r="M638" s="115"/>
      <c r="AE638" s="117"/>
    </row>
    <row r="639" spans="4:31" s="124" customFormat="1" ht="15">
      <c r="D639" s="2"/>
      <c r="E639" s="2"/>
      <c r="F639" s="3"/>
      <c r="G639" s="3"/>
      <c r="H639" s="3"/>
      <c r="J639" s="115"/>
      <c r="K639" s="115"/>
      <c r="L639" s="115"/>
      <c r="M639" s="115"/>
      <c r="AE639" s="117"/>
    </row>
    <row r="640" spans="4:31" s="124" customFormat="1" ht="15">
      <c r="D640" s="2"/>
      <c r="E640" s="2"/>
      <c r="F640" s="3"/>
      <c r="G640" s="3"/>
      <c r="H640" s="3"/>
      <c r="J640" s="115"/>
      <c r="K640" s="115"/>
      <c r="L640" s="115"/>
      <c r="M640" s="115"/>
      <c r="AE640" s="117"/>
    </row>
    <row r="641" spans="4:31" s="124" customFormat="1" ht="15">
      <c r="D641" s="2"/>
      <c r="E641" s="2"/>
      <c r="F641" s="3"/>
      <c r="G641" s="3"/>
      <c r="H641" s="3"/>
      <c r="J641" s="115"/>
      <c r="K641" s="115"/>
      <c r="L641" s="115"/>
      <c r="M641" s="115"/>
      <c r="AE641" s="117"/>
    </row>
    <row r="642" spans="4:31" s="124" customFormat="1" ht="15">
      <c r="D642" s="2"/>
      <c r="E642" s="2"/>
      <c r="F642" s="3"/>
      <c r="G642" s="3"/>
      <c r="H642" s="3"/>
      <c r="J642" s="115"/>
      <c r="K642" s="115"/>
      <c r="L642" s="115"/>
      <c r="M642" s="115"/>
      <c r="AE642" s="117"/>
    </row>
    <row r="643" spans="4:31" s="124" customFormat="1" ht="15">
      <c r="D643" s="2"/>
      <c r="E643" s="2"/>
      <c r="F643" s="3"/>
      <c r="G643" s="3"/>
      <c r="H643" s="3"/>
      <c r="J643" s="115"/>
      <c r="K643" s="115"/>
      <c r="L643" s="115"/>
      <c r="M643" s="115"/>
      <c r="AE643" s="117"/>
    </row>
    <row r="644" spans="4:31" s="124" customFormat="1" ht="15">
      <c r="D644" s="2"/>
      <c r="E644" s="2"/>
      <c r="F644" s="3"/>
      <c r="G644" s="3"/>
      <c r="H644" s="3"/>
      <c r="J644" s="115"/>
      <c r="K644" s="115"/>
      <c r="L644" s="115"/>
      <c r="M644" s="115"/>
      <c r="AE644" s="117"/>
    </row>
    <row r="645" spans="4:31" s="124" customFormat="1" ht="15">
      <c r="D645" s="2"/>
      <c r="E645" s="2"/>
      <c r="F645" s="3"/>
      <c r="G645" s="3"/>
      <c r="H645" s="3"/>
      <c r="J645" s="115"/>
      <c r="K645" s="115"/>
      <c r="L645" s="115"/>
      <c r="M645" s="115"/>
      <c r="AE645" s="117"/>
    </row>
    <row r="646" spans="4:31" s="124" customFormat="1" ht="15">
      <c r="D646" s="2"/>
      <c r="E646" s="2"/>
      <c r="F646" s="3"/>
      <c r="G646" s="3"/>
      <c r="H646" s="3"/>
      <c r="J646" s="115"/>
      <c r="K646" s="115"/>
      <c r="L646" s="115"/>
      <c r="M646" s="115"/>
      <c r="AE646" s="117"/>
    </row>
    <row r="647" spans="4:31" s="124" customFormat="1" ht="15">
      <c r="D647" s="2"/>
      <c r="E647" s="2"/>
      <c r="F647" s="3"/>
      <c r="G647" s="3"/>
      <c r="H647" s="3"/>
      <c r="J647" s="115"/>
      <c r="K647" s="115"/>
      <c r="L647" s="115"/>
      <c r="M647" s="115"/>
      <c r="AE647" s="117"/>
    </row>
    <row r="648" spans="4:31" s="124" customFormat="1" ht="15">
      <c r="D648" s="2"/>
      <c r="E648" s="2"/>
      <c r="F648" s="3"/>
      <c r="G648" s="3"/>
      <c r="H648" s="3"/>
      <c r="J648" s="115"/>
      <c r="K648" s="115"/>
      <c r="L648" s="115"/>
      <c r="M648" s="115"/>
      <c r="AE648" s="117"/>
    </row>
    <row r="649" spans="4:31" s="124" customFormat="1" ht="15">
      <c r="D649" s="2"/>
      <c r="E649" s="2"/>
      <c r="F649" s="3"/>
      <c r="G649" s="3"/>
      <c r="H649" s="3"/>
      <c r="J649" s="115"/>
      <c r="K649" s="115"/>
      <c r="L649" s="115"/>
      <c r="M649" s="115"/>
      <c r="AE649" s="117"/>
    </row>
    <row r="650" spans="4:31" s="124" customFormat="1" ht="15">
      <c r="D650" s="2"/>
      <c r="E650" s="2"/>
      <c r="F650" s="3"/>
      <c r="G650" s="3"/>
      <c r="H650" s="3"/>
      <c r="J650" s="115"/>
      <c r="K650" s="115"/>
      <c r="L650" s="115"/>
      <c r="M650" s="115"/>
      <c r="AE650" s="117"/>
    </row>
    <row r="651" spans="4:31" s="124" customFormat="1" ht="15">
      <c r="D651" s="2"/>
      <c r="E651" s="2"/>
      <c r="F651" s="3"/>
      <c r="G651" s="3"/>
      <c r="H651" s="3"/>
      <c r="J651" s="115"/>
      <c r="K651" s="115"/>
      <c r="L651" s="115"/>
      <c r="M651" s="115"/>
      <c r="AE651" s="117"/>
    </row>
    <row r="652" spans="4:31" s="124" customFormat="1" ht="15">
      <c r="D652" s="2"/>
      <c r="E652" s="2"/>
      <c r="F652" s="3"/>
      <c r="G652" s="3"/>
      <c r="H652" s="3"/>
      <c r="J652" s="115"/>
      <c r="K652" s="115"/>
      <c r="L652" s="115"/>
      <c r="M652" s="115"/>
      <c r="AE652" s="117"/>
    </row>
    <row r="653" spans="4:31" s="124" customFormat="1" ht="15">
      <c r="D653" s="2"/>
      <c r="E653" s="2"/>
      <c r="F653" s="3"/>
      <c r="G653" s="3"/>
      <c r="H653" s="3"/>
      <c r="J653" s="115"/>
      <c r="K653" s="115"/>
      <c r="L653" s="115"/>
      <c r="M653" s="115"/>
      <c r="AE653" s="117"/>
    </row>
    <row r="654" spans="4:31" s="124" customFormat="1" ht="15">
      <c r="D654" s="2"/>
      <c r="E654" s="2"/>
      <c r="F654" s="3"/>
      <c r="G654" s="3"/>
      <c r="H654" s="3"/>
      <c r="J654" s="115"/>
      <c r="K654" s="115"/>
      <c r="L654" s="115"/>
      <c r="M654" s="115"/>
      <c r="AE654" s="117"/>
    </row>
    <row r="655" spans="4:31" s="124" customFormat="1" ht="15">
      <c r="D655" s="2"/>
      <c r="E655" s="2"/>
      <c r="F655" s="3"/>
      <c r="G655" s="3"/>
      <c r="H655" s="3"/>
      <c r="J655" s="115"/>
      <c r="K655" s="115"/>
      <c r="L655" s="115"/>
      <c r="M655" s="115"/>
      <c r="AE655" s="117"/>
    </row>
    <row r="656" spans="4:31" s="124" customFormat="1" ht="15">
      <c r="D656" s="2"/>
      <c r="E656" s="2"/>
      <c r="F656" s="3"/>
      <c r="G656" s="3"/>
      <c r="H656" s="3"/>
      <c r="J656" s="115"/>
      <c r="K656" s="115"/>
      <c r="L656" s="115"/>
      <c r="M656" s="115"/>
      <c r="AE656" s="117"/>
    </row>
    <row r="657" spans="4:31" s="124" customFormat="1" ht="15">
      <c r="D657" s="2"/>
      <c r="E657" s="2"/>
      <c r="F657" s="3"/>
      <c r="G657" s="3"/>
      <c r="H657" s="3"/>
      <c r="J657" s="115"/>
      <c r="K657" s="115"/>
      <c r="L657" s="115"/>
      <c r="M657" s="115"/>
      <c r="AE657" s="117"/>
    </row>
    <row r="658" spans="4:31" s="124" customFormat="1" ht="15">
      <c r="D658" s="2"/>
      <c r="E658" s="2"/>
      <c r="F658" s="3"/>
      <c r="G658" s="3"/>
      <c r="H658" s="3"/>
      <c r="J658" s="115"/>
      <c r="K658" s="115"/>
      <c r="L658" s="115"/>
      <c r="M658" s="115"/>
      <c r="AE658" s="117"/>
    </row>
    <row r="659" spans="4:31" s="124" customFormat="1" ht="15">
      <c r="D659" s="2"/>
      <c r="E659" s="2"/>
      <c r="F659" s="3"/>
      <c r="G659" s="3"/>
      <c r="H659" s="3"/>
      <c r="J659" s="115"/>
      <c r="K659" s="115"/>
      <c r="L659" s="115"/>
      <c r="M659" s="115"/>
      <c r="AE659" s="117"/>
    </row>
    <row r="660" spans="4:31" s="124" customFormat="1" ht="15">
      <c r="D660" s="2"/>
      <c r="E660" s="2"/>
      <c r="F660" s="3"/>
      <c r="G660" s="3"/>
      <c r="H660" s="3"/>
      <c r="J660" s="115"/>
      <c r="K660" s="115"/>
      <c r="L660" s="115"/>
      <c r="M660" s="115"/>
      <c r="AE660" s="117"/>
    </row>
    <row r="661" spans="4:31" s="124" customFormat="1" ht="15">
      <c r="D661" s="2"/>
      <c r="E661" s="2"/>
      <c r="F661" s="3"/>
      <c r="G661" s="3"/>
      <c r="H661" s="3"/>
      <c r="J661" s="115"/>
      <c r="K661" s="115"/>
      <c r="L661" s="115"/>
      <c r="M661" s="115"/>
      <c r="AE661" s="117"/>
    </row>
    <row r="662" spans="4:31" s="124" customFormat="1" ht="15">
      <c r="D662" s="2"/>
      <c r="E662" s="2"/>
      <c r="F662" s="3"/>
      <c r="G662" s="3"/>
      <c r="H662" s="3"/>
      <c r="J662" s="115"/>
      <c r="K662" s="115"/>
      <c r="L662" s="115"/>
      <c r="M662" s="115"/>
      <c r="AE662" s="117"/>
    </row>
    <row r="663" spans="4:31" s="124" customFormat="1" ht="15">
      <c r="D663" s="2"/>
      <c r="E663" s="2"/>
      <c r="F663" s="3"/>
      <c r="G663" s="3"/>
      <c r="H663" s="3"/>
      <c r="J663" s="115"/>
      <c r="K663" s="115"/>
      <c r="L663" s="115"/>
      <c r="M663" s="115"/>
      <c r="AE663" s="117"/>
    </row>
    <row r="664" spans="4:31" s="124" customFormat="1" ht="15">
      <c r="D664" s="2"/>
      <c r="E664" s="2"/>
      <c r="F664" s="3"/>
      <c r="G664" s="3"/>
      <c r="H664" s="3"/>
      <c r="J664" s="115"/>
      <c r="K664" s="115"/>
      <c r="L664" s="115"/>
      <c r="M664" s="115"/>
      <c r="AE664" s="117"/>
    </row>
    <row r="665" spans="4:31" s="124" customFormat="1" ht="15">
      <c r="D665" s="2"/>
      <c r="E665" s="2"/>
      <c r="F665" s="3"/>
      <c r="G665" s="3"/>
      <c r="H665" s="3"/>
      <c r="J665" s="115"/>
      <c r="K665" s="115"/>
      <c r="L665" s="115"/>
      <c r="M665" s="115"/>
      <c r="AE665" s="117"/>
    </row>
    <row r="666" spans="4:31" s="124" customFormat="1" ht="15">
      <c r="D666" s="2"/>
      <c r="E666" s="2"/>
      <c r="F666" s="3"/>
      <c r="G666" s="3"/>
      <c r="H666" s="3"/>
      <c r="J666" s="115"/>
      <c r="K666" s="115"/>
      <c r="L666" s="115"/>
      <c r="M666" s="115"/>
      <c r="AE666" s="117"/>
    </row>
    <row r="667" spans="4:31" s="124" customFormat="1" ht="15">
      <c r="D667" s="2"/>
      <c r="E667" s="2"/>
      <c r="F667" s="3"/>
      <c r="G667" s="3"/>
      <c r="H667" s="3"/>
      <c r="J667" s="115"/>
      <c r="K667" s="115"/>
      <c r="L667" s="115"/>
      <c r="M667" s="115"/>
      <c r="AE667" s="117"/>
    </row>
    <row r="668" spans="4:31" s="124" customFormat="1" ht="15">
      <c r="D668" s="2"/>
      <c r="E668" s="2"/>
      <c r="F668" s="3"/>
      <c r="G668" s="3"/>
      <c r="H668" s="3"/>
      <c r="J668" s="115"/>
      <c r="K668" s="115"/>
      <c r="L668" s="115"/>
      <c r="M668" s="115"/>
      <c r="AE668" s="117"/>
    </row>
    <row r="669" spans="4:31" s="124" customFormat="1" ht="15">
      <c r="D669" s="2"/>
      <c r="E669" s="2"/>
      <c r="F669" s="3"/>
      <c r="G669" s="3"/>
      <c r="H669" s="3"/>
      <c r="J669" s="115"/>
      <c r="K669" s="115"/>
      <c r="L669" s="115"/>
      <c r="M669" s="115"/>
      <c r="AE669" s="117"/>
    </row>
    <row r="670" spans="4:31" s="124" customFormat="1" ht="15">
      <c r="D670" s="2"/>
      <c r="E670" s="2"/>
      <c r="F670" s="3"/>
      <c r="G670" s="3"/>
      <c r="H670" s="3"/>
      <c r="J670" s="115"/>
      <c r="K670" s="115"/>
      <c r="L670" s="115"/>
      <c r="M670" s="115"/>
      <c r="AE670" s="117"/>
    </row>
    <row r="671" spans="4:31" s="124" customFormat="1" ht="15">
      <c r="D671" s="2"/>
      <c r="E671" s="2"/>
      <c r="F671" s="3"/>
      <c r="G671" s="3"/>
      <c r="H671" s="3"/>
      <c r="J671" s="115"/>
      <c r="K671" s="115"/>
      <c r="L671" s="115"/>
      <c r="M671" s="115"/>
      <c r="AE671" s="117"/>
    </row>
    <row r="672" spans="4:31" s="124" customFormat="1" ht="15">
      <c r="D672" s="2"/>
      <c r="E672" s="2"/>
      <c r="F672" s="3"/>
      <c r="G672" s="3"/>
      <c r="H672" s="3"/>
      <c r="J672" s="115"/>
      <c r="K672" s="115"/>
      <c r="L672" s="115"/>
      <c r="M672" s="115"/>
      <c r="AE672" s="117"/>
    </row>
    <row r="673" spans="4:31" s="124" customFormat="1" ht="15">
      <c r="D673" s="2"/>
      <c r="E673" s="2"/>
      <c r="F673" s="3"/>
      <c r="G673" s="3"/>
      <c r="H673" s="3"/>
      <c r="J673" s="115"/>
      <c r="K673" s="115"/>
      <c r="L673" s="115"/>
      <c r="M673" s="115"/>
      <c r="AE673" s="117"/>
    </row>
    <row r="674" spans="4:31" s="124" customFormat="1" ht="15">
      <c r="D674" s="2"/>
      <c r="E674" s="2"/>
      <c r="F674" s="3"/>
      <c r="G674" s="3"/>
      <c r="H674" s="3"/>
      <c r="J674" s="115"/>
      <c r="K674" s="115"/>
      <c r="L674" s="115"/>
      <c r="M674" s="115"/>
      <c r="AE674" s="117"/>
    </row>
    <row r="675" spans="4:31" s="124" customFormat="1" ht="15">
      <c r="D675" s="2"/>
      <c r="E675" s="2"/>
      <c r="F675" s="3"/>
      <c r="G675" s="3"/>
      <c r="H675" s="3"/>
      <c r="J675" s="115"/>
      <c r="K675" s="115"/>
      <c r="L675" s="115"/>
      <c r="M675" s="115"/>
      <c r="AE675" s="117"/>
    </row>
    <row r="676" spans="4:31" s="124" customFormat="1" ht="15">
      <c r="D676" s="2"/>
      <c r="E676" s="2"/>
      <c r="F676" s="3"/>
      <c r="G676" s="3"/>
      <c r="H676" s="3"/>
      <c r="J676" s="115"/>
      <c r="K676" s="115"/>
      <c r="L676" s="115"/>
      <c r="M676" s="115"/>
      <c r="AE676" s="117"/>
    </row>
    <row r="677" spans="4:31" s="124" customFormat="1" ht="15">
      <c r="D677" s="2"/>
      <c r="E677" s="2"/>
      <c r="F677" s="3"/>
      <c r="G677" s="3"/>
      <c r="H677" s="3"/>
      <c r="J677" s="115"/>
      <c r="K677" s="115"/>
      <c r="L677" s="115"/>
      <c r="M677" s="115"/>
      <c r="AE677" s="117"/>
    </row>
    <row r="678" spans="4:31" s="124" customFormat="1" ht="15">
      <c r="D678" s="2"/>
      <c r="E678" s="2"/>
      <c r="F678" s="3"/>
      <c r="G678" s="3"/>
      <c r="H678" s="3"/>
      <c r="J678" s="115"/>
      <c r="K678" s="115"/>
      <c r="L678" s="115"/>
      <c r="M678" s="115"/>
      <c r="AE678" s="117"/>
    </row>
    <row r="679" spans="4:31" s="124" customFormat="1" ht="15">
      <c r="D679" s="2"/>
      <c r="E679" s="2"/>
      <c r="F679" s="3"/>
      <c r="G679" s="3"/>
      <c r="H679" s="3"/>
      <c r="J679" s="115"/>
      <c r="K679" s="115"/>
      <c r="L679" s="115"/>
      <c r="M679" s="115"/>
      <c r="AE679" s="117"/>
    </row>
    <row r="680" spans="4:31" s="124" customFormat="1" ht="15">
      <c r="D680" s="2"/>
      <c r="E680" s="2"/>
      <c r="F680" s="3"/>
      <c r="G680" s="3"/>
      <c r="H680" s="3"/>
      <c r="J680" s="115"/>
      <c r="K680" s="115"/>
      <c r="L680" s="115"/>
      <c r="M680" s="115"/>
      <c r="AE680" s="117"/>
    </row>
    <row r="681" spans="4:31" s="124" customFormat="1" ht="15">
      <c r="D681" s="2"/>
      <c r="E681" s="2"/>
      <c r="F681" s="3"/>
      <c r="G681" s="3"/>
      <c r="H681" s="3"/>
      <c r="J681" s="115"/>
      <c r="K681" s="115"/>
      <c r="L681" s="115"/>
      <c r="M681" s="115"/>
      <c r="AE681" s="117"/>
    </row>
    <row r="682" spans="4:31" s="124" customFormat="1" ht="15">
      <c r="D682" s="2"/>
      <c r="E682" s="2"/>
      <c r="F682" s="3"/>
      <c r="G682" s="3"/>
      <c r="H682" s="3"/>
      <c r="J682" s="115"/>
      <c r="K682" s="115"/>
      <c r="L682" s="115"/>
      <c r="M682" s="115"/>
      <c r="AE682" s="117"/>
    </row>
    <row r="683" spans="4:31" s="124" customFormat="1" ht="15">
      <c r="D683" s="2"/>
      <c r="E683" s="2"/>
      <c r="F683" s="3"/>
      <c r="G683" s="3"/>
      <c r="H683" s="3"/>
      <c r="J683" s="115"/>
      <c r="K683" s="115"/>
      <c r="L683" s="115"/>
      <c r="M683" s="115"/>
      <c r="AE683" s="117"/>
    </row>
    <row r="684" spans="4:31" s="124" customFormat="1" ht="15">
      <c r="D684" s="2"/>
      <c r="E684" s="2"/>
      <c r="F684" s="3"/>
      <c r="G684" s="3"/>
      <c r="H684" s="3"/>
      <c r="J684" s="115"/>
      <c r="K684" s="115"/>
      <c r="L684" s="115"/>
      <c r="M684" s="115"/>
      <c r="AE684" s="117"/>
    </row>
    <row r="685" spans="4:31" s="124" customFormat="1" ht="15">
      <c r="D685" s="2"/>
      <c r="E685" s="2"/>
      <c r="F685" s="3"/>
      <c r="G685" s="3"/>
      <c r="H685" s="3"/>
      <c r="J685" s="115"/>
      <c r="K685" s="115"/>
      <c r="L685" s="115"/>
      <c r="M685" s="115"/>
      <c r="AE685" s="117"/>
    </row>
    <row r="686" spans="4:31" s="124" customFormat="1" ht="15">
      <c r="D686" s="2"/>
      <c r="E686" s="2"/>
      <c r="F686" s="3"/>
      <c r="G686" s="3"/>
      <c r="H686" s="3"/>
      <c r="J686" s="115"/>
      <c r="K686" s="115"/>
      <c r="L686" s="115"/>
      <c r="M686" s="115"/>
      <c r="AE686" s="117"/>
    </row>
    <row r="687" spans="4:31" s="124" customFormat="1" ht="15">
      <c r="D687" s="2"/>
      <c r="E687" s="2"/>
      <c r="F687" s="3"/>
      <c r="G687" s="3"/>
      <c r="H687" s="3"/>
      <c r="J687" s="115"/>
      <c r="K687" s="115"/>
      <c r="L687" s="115"/>
      <c r="M687" s="115"/>
      <c r="AE687" s="117"/>
    </row>
    <row r="688" spans="4:31" s="124" customFormat="1" ht="15">
      <c r="D688" s="2"/>
      <c r="E688" s="2"/>
      <c r="F688" s="3"/>
      <c r="G688" s="3"/>
      <c r="H688" s="3"/>
      <c r="J688" s="115"/>
      <c r="K688" s="115"/>
      <c r="L688" s="115"/>
      <c r="M688" s="115"/>
      <c r="AE688" s="117"/>
    </row>
    <row r="689" spans="4:31" s="124" customFormat="1" ht="15">
      <c r="D689" s="2"/>
      <c r="E689" s="2"/>
      <c r="F689" s="3"/>
      <c r="G689" s="3"/>
      <c r="H689" s="3"/>
      <c r="J689" s="115"/>
      <c r="K689" s="115"/>
      <c r="L689" s="115"/>
      <c r="M689" s="115"/>
      <c r="AE689" s="117"/>
    </row>
    <row r="690" spans="4:31" s="124" customFormat="1" ht="15">
      <c r="D690" s="2"/>
      <c r="E690" s="2"/>
      <c r="F690" s="3"/>
      <c r="G690" s="3"/>
      <c r="H690" s="3"/>
      <c r="J690" s="115"/>
      <c r="K690" s="115"/>
      <c r="L690" s="115"/>
      <c r="M690" s="115"/>
      <c r="AE690" s="117"/>
    </row>
    <row r="691" spans="4:31" s="124" customFormat="1" ht="15">
      <c r="D691" s="2"/>
      <c r="E691" s="2"/>
      <c r="F691" s="3"/>
      <c r="G691" s="3"/>
      <c r="H691" s="3"/>
      <c r="J691" s="115"/>
      <c r="K691" s="115"/>
      <c r="L691" s="115"/>
      <c r="M691" s="115"/>
      <c r="AE691" s="117"/>
    </row>
    <row r="692" spans="4:31" s="124" customFormat="1" ht="15">
      <c r="D692" s="2"/>
      <c r="E692" s="2"/>
      <c r="F692" s="3"/>
      <c r="G692" s="3"/>
      <c r="H692" s="3"/>
      <c r="J692" s="115"/>
      <c r="K692" s="115"/>
      <c r="L692" s="115"/>
      <c r="M692" s="115"/>
      <c r="AE692" s="117"/>
    </row>
    <row r="693" spans="4:31" s="124" customFormat="1" ht="15">
      <c r="D693" s="2"/>
      <c r="E693" s="2"/>
      <c r="F693" s="3"/>
      <c r="G693" s="3"/>
      <c r="H693" s="3"/>
      <c r="J693" s="115"/>
      <c r="K693" s="115"/>
      <c r="L693" s="115"/>
      <c r="M693" s="115"/>
      <c r="AE693" s="117"/>
    </row>
  </sheetData>
  <sheetProtection/>
  <mergeCells count="10">
    <mergeCell ref="T63:V63"/>
    <mergeCell ref="E64:H64"/>
    <mergeCell ref="A2:AK2"/>
    <mergeCell ref="C4:C5"/>
    <mergeCell ref="D4:D5"/>
    <mergeCell ref="E4:E5"/>
    <mergeCell ref="F4:H4"/>
    <mergeCell ref="I4:I5"/>
    <mergeCell ref="J4:K4"/>
    <mergeCell ref="N4:AK4"/>
  </mergeCells>
  <printOptions/>
  <pageMargins left="0" right="0" top="0.3937007874015748" bottom="0.1968503937007874" header="0.31496062992125984" footer="0.31496062992125984"/>
  <pageSetup fitToHeight="0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Юля</cp:lastModifiedBy>
  <cp:lastPrinted>2021-12-06T11:45:13Z</cp:lastPrinted>
  <dcterms:created xsi:type="dcterms:W3CDTF">2012-09-18T10:29:25Z</dcterms:created>
  <dcterms:modified xsi:type="dcterms:W3CDTF">2021-12-06T11:48:36Z</dcterms:modified>
  <cp:category/>
  <cp:version/>
  <cp:contentType/>
  <cp:contentStatus/>
</cp:coreProperties>
</file>